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90" windowWidth="19440" windowHeight="7380" activeTab="4"/>
  </bookViews>
  <sheets>
    <sheet name="Прил1-Отчет" sheetId="1" r:id="rId1"/>
    <sheet name="Прил2-Доходы" sheetId="2" r:id="rId2"/>
    <sheet name="Прил3-Расх" sheetId="3" r:id="rId3"/>
    <sheet name="Прил4-Расх" sheetId="4" r:id="rId4"/>
    <sheet name="Прил5" sheetId="5" r:id="rId5"/>
  </sheets>
  <definedNames>
    <definedName name="_xlnm.Print_Area" localSheetId="2">'Прил3-Расх'!$A$1:$K$160</definedName>
    <definedName name="_xlnm.Print_Area" localSheetId="4">'Прил5'!$A$1:$D$31</definedName>
  </definedNames>
  <calcPr fullCalcOnLoad="1"/>
</workbook>
</file>

<file path=xl/sharedStrings.xml><?xml version="1.0" encoding="utf-8"?>
<sst xmlns="http://schemas.openxmlformats.org/spreadsheetml/2006/main" count="2121" uniqueCount="883">
  <si>
    <t xml:space="preserve"> </t>
  </si>
  <si>
    <t>0503117</t>
  </si>
  <si>
    <t xml:space="preserve">Дата </t>
  </si>
  <si>
    <t>по ОКПО</t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</si>
  <si>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ежеквартальная, годовая</t>
    </r>
  </si>
  <si>
    <t>Глава по БК</t>
  </si>
  <si>
    <t>903, 992, 894</t>
  </si>
  <si>
    <r>
      <rPr>
        <b/>
        <sz val="12"/>
        <rFont val="Times New Roman"/>
        <family val="1"/>
      </rPr>
      <t>Единица измерения:</t>
    </r>
    <r>
      <rPr>
        <sz val="12"/>
        <rFont val="Times New Roman"/>
        <family val="1"/>
      </rPr>
      <t xml:space="preserve"> рубли</t>
    </r>
  </si>
  <si>
    <t>по ОКАТО</t>
  </si>
  <si>
    <t>Наименование показателя</t>
  </si>
  <si>
    <t>Код админис-тратора</t>
  </si>
  <si>
    <t>Код дохода бюджетной классификации</t>
  </si>
  <si>
    <t xml:space="preserve">Утвержденные бюджетные назначения
</t>
  </si>
  <si>
    <t>Исполнено</t>
  </si>
  <si>
    <t>Неиспользо-ванные назначения</t>
  </si>
  <si>
    <t>I. ДОХОДЫ БЮДЖЕТА - ВСЕГО в том числе:</t>
  </si>
  <si>
    <t>х</t>
  </si>
  <si>
    <t>НАЛОГОВЫЕ И НЕНАЛОГОВЫЕ ДОХОДЫ</t>
  </si>
  <si>
    <t>1 00 00000 00 0000 000</t>
  </si>
  <si>
    <t>НАЛОГИ НА СОВОКУПНЫЙ ДОХОД</t>
  </si>
  <si>
    <t>000</t>
  </si>
  <si>
    <t>182</t>
  </si>
  <si>
    <t>ДОХОДЫ ОТ ОКАЗАНИЯ ПЛАТНЫХ УСЛУГ И КОМПЕНСАЦИИИ ЗАТРАТ ГОСУДАРТСВА</t>
  </si>
  <si>
    <t>1 13 00000 00 0000 000</t>
  </si>
  <si>
    <t>903</t>
  </si>
  <si>
    <t xml:space="preserve">1 13 02000 00 0000 130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</si>
  <si>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</si>
  <si>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1 13 02990 00 0000 130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</si>
  <si>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</si>
  <si>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867</t>
  </si>
  <si>
    <t xml:space="preserve"> 1 13 02993 03 0100 130 </t>
  </si>
  <si>
    <t>ШТРАФЫ, САНКЦИИ, ВОЗМЕЩЕНИЕ УЩЕРБА</t>
  </si>
  <si>
    <t>1 16 00000 00 0000 000</t>
  </si>
  <si>
    <t>846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</si>
  <si>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</si>
  <si>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</si>
  <si>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</si>
  <si>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</si>
  <si>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</si>
  <si>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</si>
  <si>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</si>
  <si>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Субвенции бюджетам субъектов Российской Федерации и муниципальных образований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</si>
  <si>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</si>
  <si>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2 02 30024 03 0100 151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</si>
  <si>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</si>
  <si>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2 02 30024 03 0200 151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</si>
  <si>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</si>
  <si>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2 02 30027 03 0100 151</t>
  </si>
  <si>
    <t>2 02 30027 03 0200 151</t>
  </si>
  <si>
    <t>Код админи-стратора</t>
  </si>
  <si>
    <t>Код расхода по бюджетной классификации</t>
  </si>
  <si>
    <t>Утвержденные бюджетные назначения</t>
  </si>
  <si>
    <t>Неиспольненные назначения</t>
  </si>
  <si>
    <t>2</t>
  </si>
  <si>
    <t>2. Расходы бюджета - всего в том числе:</t>
  </si>
  <si>
    <t>Общегосударственные вопросы</t>
  </si>
  <si>
    <t>0100 00000 00000 000 000</t>
  </si>
  <si>
    <t>Функционирование высшего должностного лица субъекта Российской Федерации и муниципального образования</t>
  </si>
  <si>
    <t>992</t>
  </si>
  <si>
    <t>0102 00000 00000 000 000</t>
  </si>
  <si>
    <t>Фонд оплаты труда государственных (муниципальных) органов и взносы по обязательному социальному страхованию</t>
  </si>
  <si>
    <t>0102 00201 00010 121 000</t>
  </si>
  <si>
    <t>Заработная плата</t>
  </si>
  <si>
    <t>0102 00201 00010 121 211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</si>
  <si>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</si>
  <si>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0102 00201 00010 129 000</t>
  </si>
  <si>
    <t>Начисления на выплаты по оплате труда</t>
  </si>
  <si>
    <t>0102 00201 00010 129 213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</si>
  <si>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</si>
  <si>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0103 00000 00000 000 000</t>
  </si>
  <si>
    <t>Расходы на содержание депутатов муниципального совета, осуществляющих свою деятельность на постоянной основе</t>
  </si>
  <si>
    <t>0103 00203 00021 000 000</t>
  </si>
  <si>
    <t xml:space="preserve">Оплата труда и начисления на выплаты по оплате труда               </t>
  </si>
  <si>
    <t>0103 00203 00021 121 000</t>
  </si>
  <si>
    <t>0103 00203 00021 121 211</t>
  </si>
  <si>
    <t>0103 00203 00021 129 000</t>
  </si>
  <si>
    <t>0103 00203 00021 129 213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</si>
  <si>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</si>
  <si>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0103 00203 00022 123 000</t>
  </si>
  <si>
    <t>Прочие работы услуги</t>
  </si>
  <si>
    <t>0103 00203 00022 123 226</t>
  </si>
  <si>
    <t>0103 00204 00020 000 000</t>
  </si>
  <si>
    <t>0103 00204 00020 121 000</t>
  </si>
  <si>
    <t>0103 00204 00020 129 000</t>
  </si>
  <si>
    <t>0103 00204 00020 129 213</t>
  </si>
  <si>
    <t>Закупка товаров, работ, услуг в сфере информационно-коммуникационных технологий</t>
  </si>
  <si>
    <t>0103 00204 00020 242 000</t>
  </si>
  <si>
    <t>Услуги связи</t>
  </si>
  <si>
    <t>0103 00204 00020 242 221</t>
  </si>
  <si>
    <t>Работы, услуги по содержанию имущества</t>
  </si>
  <si>
    <t>Прочие работы, услуги</t>
  </si>
  <si>
    <t>0103 00204 00020 242 226</t>
  </si>
  <si>
    <t>Увеличение стоимости  основных средств</t>
  </si>
  <si>
    <t>0103 00204 00020 242 310</t>
  </si>
  <si>
    <t>Прочая закупка товаров, работ и услуг для обеспечения государственных (муниципальных) нужд</t>
  </si>
  <si>
    <t>0103 00204 00020 244 000</t>
  </si>
  <si>
    <t>Коммунальные услуги</t>
  </si>
  <si>
    <t>0103 00204 00020 244 223</t>
  </si>
  <si>
    <t>0103 00204 00020 244 225</t>
  </si>
  <si>
    <t>0103 00204 00020 244 226</t>
  </si>
  <si>
    <t>0103 00204 00020 244 310</t>
  </si>
  <si>
    <t>Увеличение стоимости материальных запасов</t>
  </si>
  <si>
    <t>Прочие расходы</t>
  </si>
  <si>
    <t>Уплата иных платежей</t>
  </si>
  <si>
    <t>0103 00204 00020 853 000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</si>
  <si>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</si>
  <si>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0104 00000 00000 000 000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</si>
  <si>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</si>
  <si>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0104 00200 G0850 000 000</t>
  </si>
  <si>
    <t>0104 00200 G0850 121 000</t>
  </si>
  <si>
    <t>0104 00200 G0850 121 211</t>
  </si>
  <si>
    <t>0104 00200 G0850 129 000</t>
  </si>
  <si>
    <t>0104 00200 G0850 129 213</t>
  </si>
  <si>
    <t>0104 00200 G0850 244 000</t>
  </si>
  <si>
    <t>0104 00200 G0850 244 221</t>
  </si>
  <si>
    <t>0104 00200 G0850 244 226</t>
  </si>
  <si>
    <t>Увеличение стоимости основных средств</t>
  </si>
  <si>
    <t>0104 00200 G0850 244 310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</si>
  <si>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</si>
  <si>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0104 00205 00030 000 000</t>
  </si>
  <si>
    <t>0104 00205 00030 121 000</t>
  </si>
  <si>
    <t>0104 00205 00030 121 211</t>
  </si>
  <si>
    <t>0104 00205 00030 129 000</t>
  </si>
  <si>
    <t>0104 00205 00030 129 213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</si>
  <si>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</si>
  <si>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0104 00206 00030 000 000</t>
  </si>
  <si>
    <t>0104 00206 00030 121 211</t>
  </si>
  <si>
    <t>Иные выплаты персоналу государственных (муниципальных) органов, за исключением фонда оплаты труда</t>
  </si>
  <si>
    <t>0104 00206 00030 122 000</t>
  </si>
  <si>
    <t>Прочие выплаты</t>
  </si>
  <si>
    <t>0104 00206 00030 122 212</t>
  </si>
  <si>
    <t>0104 00206 00030 129 000</t>
  </si>
  <si>
    <t>0104 00206 00030 129 213</t>
  </si>
  <si>
    <t>0104 00206 00030 242 000</t>
  </si>
  <si>
    <t>0104 00206 00030 242 221</t>
  </si>
  <si>
    <t>0104 00206 00030 242 226</t>
  </si>
  <si>
    <t>0104 00206 00030 244 000</t>
  </si>
  <si>
    <t>0104 00206 00030 244 221</t>
  </si>
  <si>
    <t>0104 00206 00030 244 225</t>
  </si>
  <si>
    <t>0104 00206 00030 244 226</t>
  </si>
  <si>
    <t>0104 00206 00030 244 310</t>
  </si>
  <si>
    <t>Уплата прочих налогов, сборов и иных платежей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</si>
  <si>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</si>
  <si>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0104 09200 G0100 000 000</t>
  </si>
  <si>
    <t>0104 09200 G0100 244 000</t>
  </si>
  <si>
    <t>Резервные фонды</t>
  </si>
  <si>
    <t>0111 00000 00000 000 000</t>
  </si>
  <si>
    <t>Резервные средства</t>
  </si>
  <si>
    <t>0111 07001 00060 870 000</t>
  </si>
  <si>
    <t>0111 07001 00060 870 290</t>
  </si>
  <si>
    <t>Другие общегосударственные вопросы</t>
  </si>
  <si>
    <t>0113 00000 00000 000 000</t>
  </si>
  <si>
    <t>0113 09201 00070 000 000</t>
  </si>
  <si>
    <t>0113 09201 00070 244 000</t>
  </si>
  <si>
    <t>0113 09201 00070 244 226</t>
  </si>
  <si>
    <t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</si>
  <si>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0113 09201 00460 000 000</t>
  </si>
  <si>
    <t>0113 09201 00460 111 000</t>
  </si>
  <si>
    <t>0113 09201 00460 111 211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</si>
  <si>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</si>
  <si>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0113 09201 00460 119 000</t>
  </si>
  <si>
    <t>0113 09201 00460 119 213</t>
  </si>
  <si>
    <t>0113 09201 00460 242 000</t>
  </si>
  <si>
    <t>0113 09201 00460 242 226</t>
  </si>
  <si>
    <t>0113 09201 00460 244 000</t>
  </si>
  <si>
    <t>0113 09201 00460 244 226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</si>
  <si>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</si>
  <si>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0113 09205 00440 000 000</t>
  </si>
  <si>
    <t>0113 79508 00520 000 000</t>
  </si>
  <si>
    <t>0113 79508 00520 244 000</t>
  </si>
  <si>
    <t>Национальная безопасность и правоохранительная деятельность</t>
  </si>
  <si>
    <t>0300 00000 00000 000 000</t>
  </si>
  <si>
    <t>Защита населения и территорий от  чрезвычайных ситуаций природного и техногенного характера, гражданская оборона</t>
  </si>
  <si>
    <t>0309 00000 00000 000 000</t>
  </si>
  <si>
    <t>Муниципальная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</si>
  <si>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0309  21900 00090 000 000</t>
  </si>
  <si>
    <t>0309  21900 00090 244 000</t>
  </si>
  <si>
    <t>0309  21900 00090 244 226</t>
  </si>
  <si>
    <t>НАЦИОНАЛЬНАЯ ЭКОНОМИКА</t>
  </si>
  <si>
    <t>0400 00000 00000 000 000</t>
  </si>
  <si>
    <t>Другие вопросы в области национальной экономики</t>
  </si>
  <si>
    <t>0412 00000 00000 000 000</t>
  </si>
  <si>
    <t>0412 34500 00100 000 000</t>
  </si>
  <si>
    <t>0412 34500 00100 244 000</t>
  </si>
  <si>
    <t>Жилищно-коммунальное хозяйство</t>
  </si>
  <si>
    <t>0500 00000 00000 000 000</t>
  </si>
  <si>
    <t xml:space="preserve">Благоустройство </t>
  </si>
  <si>
    <t>0503 00000 00000 000 000</t>
  </si>
  <si>
    <t>Муниципальная программа "Установка, содержание и ремонт ограждений газонов"</t>
  </si>
  <si>
    <t>0503 60001 00132 000 000</t>
  </si>
  <si>
    <t>0503 60001 00132 244 000</t>
  </si>
  <si>
    <t>0503 60001 00132 244 225</t>
  </si>
  <si>
    <t>0503 60001 00132 244 226</t>
  </si>
  <si>
    <t>0503 60001 00132 244 310</t>
  </si>
  <si>
    <t>Муниципальная программа "Установка и содержание  малых архитектурных форм, уличной мебели и хозяйственно-бытового оборудования"</t>
  </si>
  <si>
    <t>0503 60002 00133 000 000</t>
  </si>
  <si>
    <t>Прочая закупка товаров, работ и услуг для муниципальных нужд</t>
  </si>
  <si>
    <t>0503 60002 00133 244 000</t>
  </si>
  <si>
    <t>0503 60002 00133 244 226</t>
  </si>
  <si>
    <t>0503 60002 00133 244 310</t>
  </si>
  <si>
    <t>Озеленение территории муниципального образования</t>
  </si>
  <si>
    <t>0503 60003 00150 000 000</t>
  </si>
  <si>
    <t>Муниципальная программа "Озеленение территорий зеленых насаждений внутриквартального озеленения"</t>
  </si>
  <si>
    <t>0503 60003 00151 000 000</t>
  </si>
  <si>
    <t>0503 60003 00151 244 000</t>
  </si>
  <si>
    <t>0503 60003 00151 244 226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</si>
  <si>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</si>
  <si>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</si>
  <si>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</si>
  <si>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</si>
  <si>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0503 60007 00160 000 000</t>
  </si>
  <si>
    <t>0503 60007 00160 244 000</t>
  </si>
  <si>
    <t>0503 60007 00160 244 226</t>
  </si>
  <si>
    <t>Охрана окружающей среды</t>
  </si>
  <si>
    <t>0600 00000 00000 000 000</t>
  </si>
  <si>
    <t>Другие вопросы  в области охраны окружающей среды</t>
  </si>
  <si>
    <t>0605 00000 00000 000 000</t>
  </si>
  <si>
    <t>Муниципальная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</si>
  <si>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0605 41000 00170 000 000</t>
  </si>
  <si>
    <t>0605 41000 00170 244 000</t>
  </si>
  <si>
    <t>ОБРАЗОВАНИЕ</t>
  </si>
  <si>
    <t>0700 00000 00000 000 000</t>
  </si>
  <si>
    <t>Профессиональная подготовка, переподготовка и повышение квалификации</t>
  </si>
  <si>
    <t>0705 00000 00000 000 000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</si>
  <si>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</si>
  <si>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0705 42801 00180 000 000</t>
  </si>
  <si>
    <t>0705 42801 00180 244 000</t>
  </si>
  <si>
    <t>0705 42801 00180 244 226</t>
  </si>
  <si>
    <t>Муниципальная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</si>
  <si>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Другие вопросы в области образования</t>
  </si>
  <si>
    <t>0709 00000 00000 000 000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</si>
  <si>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</si>
  <si>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0709 79506 00510 000 000</t>
  </si>
  <si>
    <t>0709 79506 00510 244 000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</si>
  <si>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</si>
  <si>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0709 79512 00490 000 000</t>
  </si>
  <si>
    <t>0709 79512 00490 244 000</t>
  </si>
  <si>
    <t xml:space="preserve">Муниципальная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</si>
  <si>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КУЛЬТУРА,  КИНЕМАТОГРАФИЯ</t>
  </si>
  <si>
    <t>0800 00000 00000 000 000</t>
  </si>
  <si>
    <t>Культура</t>
  </si>
  <si>
    <t>0801 00000 00000 000 000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</si>
  <si>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</si>
  <si>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>Транспортные услуги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</si>
  <si>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</si>
  <si>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Закупка товаров, работ и услуг для государственных (муниципальных) нужд</t>
  </si>
  <si>
    <t>Муниципальная программа "Организация и проведение досуговых мероприятий для жителей, проживающих на территории муниципального образования муниципальный округ Адмиралтейский округ"</t>
  </si>
  <si>
    <t>Социальная политика</t>
  </si>
  <si>
    <t>1000 00000 00000 000 000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</si>
  <si>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</si>
  <si>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</si>
  <si>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</si>
  <si>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</si>
  <si>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1004 00000 00000 000 000</t>
  </si>
  <si>
    <t>1004 51100 G0860 000 000</t>
  </si>
  <si>
    <t>1004 51100 G0860 313 000</t>
  </si>
  <si>
    <t>Пособия по социальной помощи населению</t>
  </si>
  <si>
    <t>1004 51100 G0860 313 262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</si>
  <si>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</si>
  <si>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1004 51100 G0870 000 000</t>
  </si>
  <si>
    <t>Физическая культура и спорт</t>
  </si>
  <si>
    <t>1100 00000 00000 000 000</t>
  </si>
  <si>
    <t>Массовый спорт</t>
  </si>
  <si>
    <t>1102 00000 00000 000 000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</si>
  <si>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</si>
  <si>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1102 51200 00240 000 000</t>
  </si>
  <si>
    <t>1102 51200 00240 244 000</t>
  </si>
  <si>
    <t>Средства массовой информации</t>
  </si>
  <si>
    <t xml:space="preserve">1200 00000 00000 000 000 </t>
  </si>
  <si>
    <t>Периодическая печать и издательства</t>
  </si>
  <si>
    <t xml:space="preserve">1202 00000 00000 000 000 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</si>
  <si>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</si>
  <si>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>1202 45701 00250 000 000</t>
  </si>
  <si>
    <t>1202 45701 00250 244 000</t>
  </si>
  <si>
    <t>1202 45701 00250 244 226</t>
  </si>
  <si>
    <t>Результат исполнения бюджета (дефицит/профицит)</t>
  </si>
  <si>
    <t>450</t>
  </si>
  <si>
    <t>Код строки</t>
  </si>
  <si>
    <t>Код источника финансирования дефицита бюджета  по бюджетной классификации</t>
  </si>
  <si>
    <t>Неисполненные назначения</t>
  </si>
  <si>
    <t>1</t>
  </si>
  <si>
    <t>3. Источники финансировани дефицита бюджета - всего:</t>
  </si>
  <si>
    <t>500</t>
  </si>
  <si>
    <t>Изменение остатков  средств  на счетах по учету средств бюджетов</t>
  </si>
  <si>
    <t>700</t>
  </si>
  <si>
    <t>000 01 05 00 00 00 0000 000</t>
  </si>
  <si>
    <t xml:space="preserve">Увеличение остатков средств бюджетов </t>
  </si>
  <si>
    <t>710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</si>
  <si>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</si>
  <si>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</si>
  <si>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</si>
  <si>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</si>
  <si>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</si>
  <si>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Увеличение,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</si>
  <si>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000 01 05 02 01 03 0000 510</t>
  </si>
  <si>
    <t xml:space="preserve">Уменьшение остатков средств бюджетов </t>
  </si>
  <si>
    <t>720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</si>
  <si>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</si>
  <si>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</si>
  <si>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</si>
  <si>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</si>
  <si>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</si>
  <si>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000 01 05 02 01 03 0000 610</t>
  </si>
  <si>
    <t>М.П.</t>
  </si>
  <si>
    <t>Руководитель</t>
  </si>
  <si>
    <t>Крылов Н.В.</t>
  </si>
  <si>
    <t>подпись</t>
  </si>
  <si>
    <t xml:space="preserve">                              </t>
  </si>
  <si>
    <t>Главный бухгалтер</t>
  </si>
  <si>
    <t>Ложкина Т.В.</t>
  </si>
  <si>
    <t>Формирование архивных фондов учреждения</t>
  </si>
  <si>
    <t>0113 09202 00071 000 000</t>
  </si>
  <si>
    <t>0113 09202 00071 244 000</t>
  </si>
  <si>
    <t>0113 09202 00071 244 226</t>
  </si>
  <si>
    <t>0503 60003 00151 244 225</t>
  </si>
  <si>
    <t>0103 00204 00020 121 211</t>
  </si>
  <si>
    <t>993</t>
  </si>
  <si>
    <t>994</t>
  </si>
  <si>
    <t>0104 00200 G0850 242 000</t>
  </si>
  <si>
    <t>0104 00200 G0850 242 310</t>
  </si>
  <si>
    <t>0104 00206 00030 242 310</t>
  </si>
  <si>
    <t>904</t>
  </si>
  <si>
    <t>0104 00206 00030 242 340</t>
  </si>
  <si>
    <t>0104 00206 00030 244 222</t>
  </si>
  <si>
    <t>0104 00206 00030 853 000</t>
  </si>
  <si>
    <t>0113 09201 00460 244 222</t>
  </si>
  <si>
    <t>0113 09201 00460 853 000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</si>
  <si>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</si>
  <si>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05036000400152000000</t>
  </si>
  <si>
    <t>05036000400152244000</t>
  </si>
  <si>
    <t>05036000400152244226</t>
  </si>
  <si>
    <t>05036000500153000000</t>
  </si>
  <si>
    <t>05036000500153244000</t>
  </si>
  <si>
    <t>05036000500153244226</t>
  </si>
  <si>
    <t>05036000600160000000</t>
  </si>
  <si>
    <t>05036000600160244000</t>
  </si>
  <si>
    <t>05036000600160244222</t>
  </si>
  <si>
    <t>0709 79514 00530 000 000</t>
  </si>
  <si>
    <t>0709 79514 00530 244 000</t>
  </si>
  <si>
    <t>0801 45011 00200 000 000</t>
  </si>
  <si>
    <t>0801 45011 00200 244 000</t>
  </si>
  <si>
    <t>0801 45011 00200 244 226</t>
  </si>
  <si>
    <t>0801 45012 00210 000 000</t>
  </si>
  <si>
    <t>0801 45012 00210 244 000</t>
  </si>
  <si>
    <t>0801 45012 00210 244 226</t>
  </si>
  <si>
    <t>ФИЗИЧЕСКАЯ КУЛЬТУРА И СПОРТ</t>
  </si>
  <si>
    <t>к Решению Муниципального Совета</t>
  </si>
  <si>
    <t>№ п/п</t>
  </si>
  <si>
    <t>НАИМЕНОВАНИЕ ПОКАЗАТЕЛЯ</t>
  </si>
  <si>
    <t>КОД АДМИНИСТРАТОРА</t>
  </si>
  <si>
    <t>КОД ДОХОДА ПО БЮДЖЕТНОЙ КЛАССИФИКАЦИИ</t>
  </si>
  <si>
    <t>УТВЕРЖДЕННЫЕ БЮДЖЕТНЫЕ НАЗНАЧЕНИЯ (рубли)</t>
  </si>
  <si>
    <t>ИСПОЛНЕНО (рубли)</t>
  </si>
  <si>
    <t>ПРОЦЕНТ ИСПОЛНЕНИЯ</t>
  </si>
  <si>
    <t>1.1</t>
  </si>
  <si>
    <t>1.1.1</t>
  </si>
  <si>
    <t>1.1.1.1</t>
  </si>
  <si>
    <t>1.1.1.2</t>
  </si>
  <si>
    <t>1.1.1.3</t>
  </si>
  <si>
    <t>1.4</t>
  </si>
  <si>
    <t xml:space="preserve">1 13 02000 03 0000 130 </t>
  </si>
  <si>
    <t>ИТОГО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</si>
  <si>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</si>
  <si>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п.п</t>
  </si>
  <si>
    <t>Наименование</t>
  </si>
  <si>
    <t>Код раздела и подраздела</t>
  </si>
  <si>
    <t>Исполнено  с начала года  (рубли)</t>
  </si>
  <si>
    <t>3</t>
  </si>
  <si>
    <t>1.</t>
  </si>
  <si>
    <t>ОБЩЕГОСУДАРСТВЕННЫЕ ВОПРОСЫ</t>
  </si>
  <si>
    <t>0100</t>
  </si>
  <si>
    <t>0102</t>
  </si>
  <si>
    <t>1.2</t>
  </si>
  <si>
    <t>0103</t>
  </si>
  <si>
    <t>1.3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</si>
  <si>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</si>
  <si>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</si>
  <si>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</si>
  <si>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1.5</t>
  </si>
  <si>
    <t>0113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</si>
  <si>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</si>
  <si>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</si>
  <si>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</si>
  <si>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</si>
  <si>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</si>
  <si>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</si>
  <si>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3.1</t>
  </si>
  <si>
    <t>0412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</si>
  <si>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</si>
  <si>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</si>
  <si>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</si>
  <si>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</si>
  <si>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</si>
  <si>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</si>
  <si>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5</t>
  </si>
  <si>
    <t>ОХРАНА ОКРУЖАЮЩЕЙ СРЕДЫ</t>
  </si>
  <si>
    <t>0600</t>
  </si>
  <si>
    <t>5.1</t>
  </si>
  <si>
    <t>Другие вопросы в области охраны окружающей среды</t>
  </si>
  <si>
    <t>0605</t>
  </si>
  <si>
    <t>6</t>
  </si>
  <si>
    <t>0700</t>
  </si>
  <si>
    <t>6.1</t>
  </si>
  <si>
    <t>0705</t>
  </si>
  <si>
    <t>6.2</t>
  </si>
  <si>
    <t>0709</t>
  </si>
  <si>
    <t>7</t>
  </si>
  <si>
    <t>КУЛЬТУРА, КИНЕМАТОГРАФИЯ</t>
  </si>
  <si>
    <t>0800</t>
  </si>
  <si>
    <t>7.1</t>
  </si>
  <si>
    <t>0801</t>
  </si>
  <si>
    <t>СОЦИАЛЬНАЯ ПОЛИТИКА</t>
  </si>
  <si>
    <t>1000</t>
  </si>
  <si>
    <t>8.2</t>
  </si>
  <si>
    <t>1004</t>
  </si>
  <si>
    <t>9</t>
  </si>
  <si>
    <t>1100</t>
  </si>
  <si>
    <t>9.1</t>
  </si>
  <si>
    <t>1102</t>
  </si>
  <si>
    <t>10</t>
  </si>
  <si>
    <t>СРЕДСТВА МАССОВОЙ ИНФОРМАЦИИ</t>
  </si>
  <si>
    <t>1200</t>
  </si>
  <si>
    <t>10.1</t>
  </si>
  <si>
    <t>1202</t>
  </si>
  <si>
    <t>ИТОГО:</t>
  </si>
  <si>
    <t>(рубли)</t>
  </si>
  <si>
    <t>Код источника финансирования по бюджетной классификации</t>
  </si>
  <si>
    <t>Утверждено по бюджету</t>
  </si>
  <si>
    <t xml:space="preserve">Исполнено с начала года </t>
  </si>
  <si>
    <t>ИСТОЧНИКИ ФИНАНСИРОВАНИЯ ДЕФИЦИТА БЮДЖЕТА - всего</t>
  </si>
  <si>
    <t>Изменения остатков  средств на счетах по учету средств бюджета</t>
  </si>
  <si>
    <t>Увеличение остатков средств бюджета</t>
  </si>
  <si>
    <t>Увеличение  прочих остатков средств бюджета</t>
  </si>
  <si>
    <t>Уменьшение остатков средств бюджета</t>
  </si>
  <si>
    <t>Уменьшение прочих остатков средств бюджета</t>
  </si>
  <si>
    <t>000 01 05 02 00 00 0000 000</t>
  </si>
  <si>
    <t>Уменьшение прочих остатков денежных  средств бюджета</t>
  </si>
  <si>
    <t>000 01 05 02 01 00 0000 600</t>
  </si>
  <si>
    <t>Код ГРБС</t>
  </si>
  <si>
    <t>Код раздела и под-раздела</t>
  </si>
  <si>
    <t>I.</t>
  </si>
  <si>
    <t>МЕСТНАЯ АДМИНИСТРАЦИЯ МУНИЦИПАЛЬНОГО ОБРАЗОВАНИЯ МУНИЦИПАЛЬНЫЙ ОКРУГ АДМИРАЛТЕЙСКИЙ ОКРУГ</t>
  </si>
  <si>
    <t>1.1.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</si>
  <si>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</si>
  <si>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</si>
  <si>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</si>
  <si>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</si>
  <si>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</si>
  <si>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00206 00030</t>
  </si>
  <si>
    <t>1.2.1</t>
  </si>
  <si>
    <t>1.2.1.1</t>
  </si>
  <si>
    <t>1.2.2</t>
  </si>
  <si>
    <t>200</t>
  </si>
  <si>
    <t>1.2.2.1</t>
  </si>
  <si>
    <t>Иные закупки товаров, работ и услуг для обеспечения государственных (муниципальных) нужд</t>
  </si>
  <si>
    <t>300</t>
  </si>
  <si>
    <t>Иные бюджетные ассигнования</t>
  </si>
  <si>
    <t>800</t>
  </si>
  <si>
    <t>1.1.3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</si>
  <si>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</si>
  <si>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</si>
  <si>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1.1.3.1</t>
  </si>
  <si>
    <t>00200 G0850</t>
  </si>
  <si>
    <t>РЕЗЕРВНЫЕ ФОНДЫ</t>
  </si>
  <si>
    <t>Резервный фонд местной администрации</t>
  </si>
  <si>
    <t>07001 00060</t>
  </si>
  <si>
    <t>ДРУГИЕ ОБЩЕГОСУДАРСТВЕННЫЕ ВОПРОСЫ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</si>
  <si>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</si>
  <si>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</si>
  <si>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</si>
  <si>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</si>
  <si>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</si>
  <si>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09202 00071</t>
  </si>
  <si>
    <t>1.3.2.1</t>
  </si>
  <si>
    <t>1.3.2.1.1</t>
  </si>
  <si>
    <t>БЛАГОУСТРОЙСТВО</t>
  </si>
  <si>
    <t>2.1.1</t>
  </si>
  <si>
    <t>Мероприятия по благоустройству территорий муниципального образования</t>
  </si>
  <si>
    <t>60000 00000</t>
  </si>
  <si>
    <t>2.1.1.1</t>
  </si>
  <si>
    <t>60001 00132</t>
  </si>
  <si>
    <t>2.1.2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</si>
  <si>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</si>
  <si>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2.1.3.1</t>
  </si>
  <si>
    <t>60003 00151</t>
  </si>
  <si>
    <t>2.1.3.2</t>
  </si>
  <si>
    <t>2.1.3.3</t>
  </si>
  <si>
    <t>60007 00160</t>
  </si>
  <si>
    <t>3.1.1</t>
  </si>
  <si>
    <t>Переподготовка, повышение квалификации</t>
  </si>
  <si>
    <t>42801 00180</t>
  </si>
  <si>
    <t>3.1.1.1</t>
  </si>
  <si>
    <t>4.1.1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</si>
  <si>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</si>
  <si>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</si>
  <si>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4.1.1.1</t>
  </si>
  <si>
    <t>СОЦИАЛЬНОЕ ОБЕСПЕЧЕНИЕ НАСЕЛЕНИЯ</t>
  </si>
  <si>
    <t>5.1.1</t>
  </si>
  <si>
    <t>50581 00230</t>
  </si>
  <si>
    <t>5.1.1.1</t>
  </si>
  <si>
    <t>Социальное обеспечение и иные выплаты населению</t>
  </si>
  <si>
    <t>5.1.2</t>
  </si>
  <si>
    <t>ОХРАНА СЕМЬИ И ДЕТСВА</t>
  </si>
  <si>
    <t>5.1.2.1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</si>
  <si>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</si>
  <si>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</si>
  <si>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5.1.2.2</t>
  </si>
  <si>
    <t>51100 G0870</t>
  </si>
  <si>
    <t>II.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</si>
  <si>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</si>
  <si>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</si>
  <si>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1.1.2</t>
  </si>
  <si>
    <t>1.1.2.1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</si>
  <si>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</si>
  <si>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</si>
  <si>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</si>
  <si>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</si>
  <si>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34500 00100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</si>
  <si>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</si>
  <si>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</si>
  <si>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</si>
  <si>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</si>
  <si>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</si>
  <si>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</si>
  <si>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</si>
  <si>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</si>
  <si>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</si>
  <si>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</t>
  </si>
  <si>
    <t>6.1.1</t>
  </si>
  <si>
    <t xml:space="preserve">0801 </t>
  </si>
  <si>
    <t>45011 00200</t>
  </si>
  <si>
    <t>6.1.1.1</t>
  </si>
  <si>
    <t>45012 00210</t>
  </si>
  <si>
    <t>51200 00240</t>
  </si>
  <si>
    <t>III.</t>
  </si>
  <si>
    <t xml:space="preserve">МУНИЦИПАЛЬНЫЙ СОВЕТ МУНИЦИПАЛЬНОГО ОБРАЗОВАНИЯ МУНИЦИПАЛЬНЫЙ ОКРУГ АДМИРАЛТЕЙСКИЙ ОКРУГ </t>
  </si>
  <si>
    <t>Глава муниципального образования МО Адмиралтейский округ</t>
  </si>
  <si>
    <t>00201 00010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</si>
  <si>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</si>
  <si>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</si>
  <si>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</si>
  <si>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</si>
  <si>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</si>
  <si>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</si>
  <si>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</si>
  <si>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ПЕРИОДИЧЕСКАЯ ПЕЧАТЬ И ИЗДАТЕЛЬСТВА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</si>
  <si>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</si>
  <si>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</si>
  <si>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</si>
  <si>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Код целевой статьи</t>
  </si>
  <si>
    <t>Код вида расходов</t>
  </si>
  <si>
    <t>Утвержденные бюджетные назначения (рубли)</t>
  </si>
  <si>
    <t>План с учетом изменений на отчетный период</t>
  </si>
  <si>
    <t>Исполнено  с начала года   (рубли)</t>
  </si>
  <si>
    <t>Процент исполнения</t>
  </si>
  <si>
    <t>по утвержденному бюджету</t>
  </si>
  <si>
    <t>к плану с учетом изменений на отчетный период</t>
  </si>
  <si>
    <t>Формирование архивных фондов</t>
  </si>
  <si>
    <t>09201 00071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</si>
  <si>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</si>
  <si>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</si>
  <si>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2.1.3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</si>
  <si>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</si>
  <si>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</si>
  <si>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Приложение 1 </t>
  </si>
  <si>
    <t>МО Адмиралтейский округ</t>
  </si>
  <si>
    <r>
      <rPr>
        <b/>
        <sz val="12"/>
        <rFont val="Times New Roman"/>
        <family val="1"/>
      </rPr>
      <t>Наименование финансового органа:</t>
    </r>
    <r>
      <rPr>
        <sz val="12"/>
        <rFont val="Times New Roman"/>
        <family val="1"/>
      </rPr>
      <t xml:space="preserve"> местная Администрация МО Адмиралтейский округ</t>
    </r>
  </si>
  <si>
    <r>
      <rPr>
        <b/>
        <sz val="12"/>
        <rFont val="Times New Roman"/>
        <family val="1"/>
      </rPr>
      <t xml:space="preserve">Наименование публично-правового образования: </t>
    </r>
    <r>
      <rPr>
        <sz val="12"/>
        <rFont val="Times New Roman"/>
        <family val="1"/>
      </rPr>
      <t>бюджет муниципального образования</t>
    </r>
  </si>
  <si>
    <t>Приложение 2</t>
  </si>
  <si>
    <t xml:space="preserve">  МО Адмиралтейский округ</t>
  </si>
  <si>
    <t>Приложение 3</t>
  </si>
  <si>
    <t xml:space="preserve"> МО Адмиралтейский округ</t>
  </si>
  <si>
    <t>Приложение 4</t>
  </si>
  <si>
    <t>Приложение 5</t>
  </si>
  <si>
    <t>Другие виды прочих доходов от компенсации затрат бюджетов внутригородских муниципальных образований Санкт -Петербурга</t>
  </si>
  <si>
    <t>Прочие дотации бюджетам внутригородских муниципальных образований городов федерального значения</t>
  </si>
  <si>
    <t xml:space="preserve">Дотации бюджетам бюджетной системы Российской Федерации </t>
  </si>
  <si>
    <t>2.1.3.4</t>
  </si>
  <si>
    <t>Обеспечение проведения выборов и референдумов</t>
  </si>
  <si>
    <t>8.1</t>
  </si>
  <si>
    <t>Социальные пособия и компенсации персоналу в денежной форме</t>
  </si>
  <si>
    <t>0103 00204 00020 121 266</t>
  </si>
  <si>
    <t>0103 00204 00020 244 346</t>
  </si>
  <si>
    <t>0104 00200 G0850 244 346</t>
  </si>
  <si>
    <t>0104 00206 00030 121 266</t>
  </si>
  <si>
    <t>0104 00206 00030 244 343</t>
  </si>
  <si>
    <t>0104 00206 00030 244 346</t>
  </si>
  <si>
    <t>Увеличение стоимости горючесмазочных материалов</t>
  </si>
  <si>
    <t>0104 00206 00030 244 227</t>
  </si>
  <si>
    <t>0104 00206 00030 853 292</t>
  </si>
  <si>
    <t>Штрафы за нарушение законодательства о налогах и сборах, занодательства о страховых взносах</t>
  </si>
  <si>
    <t>Расходы на членов избирательной комиссии муниципального образования муниципальный округ Адмиралтейский округ</t>
  </si>
  <si>
    <t>0107 000000 00000 000 000</t>
  </si>
  <si>
    <t>0107 002000 00050 244 000</t>
  </si>
  <si>
    <t>Проведение выборов в представительный орган муниципального образования</t>
  </si>
  <si>
    <t>Специальные расходы</t>
  </si>
  <si>
    <t>0107 02001 00070 880 000</t>
  </si>
  <si>
    <t>0107 02001 00070 880 296</t>
  </si>
  <si>
    <t>0107 02001 00070 880 297</t>
  </si>
  <si>
    <t>0107 02001 00070 880 346</t>
  </si>
  <si>
    <t>Иные выплаты текущего характера организациям</t>
  </si>
  <si>
    <t>Иные выплаты текущего характера физическим лицам</t>
  </si>
  <si>
    <t>0113 09201 00460 111 266</t>
  </si>
  <si>
    <t>0113 09201 00460 242 221</t>
  </si>
  <si>
    <t>0113 09201 00460 244 346</t>
  </si>
  <si>
    <t>Противодействие коррупции в органах местного самоуправления МО Адмиралтейский округ</t>
  </si>
  <si>
    <t>0113 79507 00180 000 000</t>
  </si>
  <si>
    <t>0113 79507 00180 244 000</t>
  </si>
  <si>
    <t>0113 79507 00180 244 226</t>
  </si>
  <si>
    <t>0309  21900 00090 244 349</t>
  </si>
  <si>
    <t>Увеличение стоимости материальных запасов однократного применения</t>
  </si>
  <si>
    <t>0412 34500 00100 244 349</t>
  </si>
  <si>
    <t>0412 34501 00101 000 000</t>
  </si>
  <si>
    <t>0412 34501 00101 244 000</t>
  </si>
  <si>
    <t>0412 34501 00101 244 349</t>
  </si>
  <si>
    <t>0503 60003 00151 244 346</t>
  </si>
  <si>
    <t>0503 60007 00160 244 222</t>
  </si>
  <si>
    <t>0605 41000 00170 244 349</t>
  </si>
  <si>
    <t>0709 79505 00190 000 000</t>
  </si>
  <si>
    <t>0709 79505 00190 244 000</t>
  </si>
  <si>
    <t>0709 79505 00190 244 349</t>
  </si>
  <si>
    <t>0709 79506 00510 244 349</t>
  </si>
  <si>
    <t>0113 79508 00520 244 349</t>
  </si>
  <si>
    <t>0709 79512 00490 244 226</t>
  </si>
  <si>
    <t xml:space="preserve">Увеличение стоимости материальных запасов </t>
  </si>
  <si>
    <t>0709 79514 00530 244 346</t>
  </si>
  <si>
    <t>0709 79514 00530 244 349</t>
  </si>
  <si>
    <t xml:space="preserve"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народов, проживающих на территории муниципального образования муниципальный округ Адмиралтейский округ " </t>
  </si>
  <si>
    <t>0801 45009 00560 000 000</t>
  </si>
  <si>
    <t>0801 45009 00560 244 000</t>
  </si>
  <si>
    <t>0801 45009 00560 244 222</t>
  </si>
  <si>
    <t>0801 45009 00560 244 226</t>
  </si>
  <si>
    <t>0801 45009 00560 244 349</t>
  </si>
  <si>
    <t>0801 45011 00200 244 346</t>
  </si>
  <si>
    <t>0801 45011 00200 244 349</t>
  </si>
  <si>
    <t>Мун. программа "Организация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округ"</t>
  </si>
  <si>
    <t>080 145012 00210 244 346</t>
  </si>
  <si>
    <t>080 145012 00210 244 349</t>
  </si>
  <si>
    <t>1001 00000 00000 000 000</t>
  </si>
  <si>
    <t>1001 50581 00230 000 000</t>
  </si>
  <si>
    <t>1001 50581 00230 313 000</t>
  </si>
  <si>
    <t>1001 50581 00230 312 264</t>
  </si>
  <si>
    <t>Пенсии, пособия, выплачиваемые работодателями, нанимателями бывшим работникам</t>
  </si>
  <si>
    <t>1102 51200 00240 244 349</t>
  </si>
  <si>
    <t xml:space="preserve"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 </t>
  </si>
  <si>
    <t>1004 51100 G0870 323 226</t>
  </si>
  <si>
    <t>1004 51100 G0870 320 000</t>
  </si>
  <si>
    <t>1.2.2.2</t>
  </si>
  <si>
    <t>1.2.2.3</t>
  </si>
  <si>
    <t>34501 00101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</si>
  <si>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</si>
  <si>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  программа "Осуществление защиты прав потребителей и на территории муниципального образования муниципальный округ Адмиралтейский округ "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</si>
  <si>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</si>
  <si>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0107 020000 00050 000 000</t>
  </si>
  <si>
    <t>0107 020000 00050 121 000</t>
  </si>
  <si>
    <t>0107 020000 000500 129 211</t>
  </si>
  <si>
    <t>0107 020000 00050 242 000</t>
  </si>
  <si>
    <t>0107 020000 00050 129 213</t>
  </si>
  <si>
    <t>0107 020000 00050 121 211</t>
  </si>
  <si>
    <t>0107 020000 00050 242 226</t>
  </si>
  <si>
    <t>0107 020000 00050 242 310</t>
  </si>
  <si>
    <t>0107 020000 00050 244 346</t>
  </si>
  <si>
    <t>1001</t>
  </si>
  <si>
    <t>79515 00521</t>
  </si>
  <si>
    <t>1.1.3.2</t>
  </si>
  <si>
    <t>1.4.1</t>
  </si>
  <si>
    <t>1.4.1.1</t>
  </si>
  <si>
    <t>4.1.1.1.1</t>
  </si>
  <si>
    <t>5.1.2.2.1</t>
  </si>
  <si>
    <t>5.1.2.3</t>
  </si>
  <si>
    <t>5.1.2.3.1</t>
  </si>
  <si>
    <t>1 14 00000 00 0000 000</t>
  </si>
  <si>
    <t>1 14 02000 00 0000 000</t>
  </si>
  <si>
    <t xml:space="preserve"> 1 14 02030 03 0000 410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</si>
  <si>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</si>
  <si>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</si>
  <si>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</si>
  <si>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</t>
  </si>
  <si>
    <t xml:space="preserve"> 1 14 02033 03 0000 410 </t>
  </si>
  <si>
    <t xml:space="preserve"> 1 13 02993 03 0200 130 </t>
  </si>
  <si>
    <t>Платежи в целях аозмещения причиненного ущерба (убытков)</t>
  </si>
  <si>
    <t xml:space="preserve"> 1 16 10000 00 0000 140</t>
  </si>
  <si>
    <t>Доходы от денежных взысканий (штрафов) , поступающие в счет погашения задолженности, образовавшейся до  января 2020 года, подлежащие зачислению в бюджеты бюджетной системы РФ , по нормативам действовавшим в 2019 году</t>
  </si>
  <si>
    <t>1 16 10120 00 0000 140</t>
  </si>
  <si>
    <t>Доходы от денежных взысканий (штрафов) , поступающие в счет погашения задолженности, образовавшейся до  1 января 2020 года, подлежащие зачислению в бюджет муниципального образования , по нормативам действовавшим в 2019 году</t>
  </si>
  <si>
    <t>1 16 10123 01 0000 140</t>
  </si>
  <si>
    <t>415</t>
  </si>
  <si>
    <t>1 16 10123 01 0031 140</t>
  </si>
  <si>
    <t>2 02 10000 00 0000 150</t>
  </si>
  <si>
    <t xml:space="preserve">Прочие дотации </t>
  </si>
  <si>
    <t>2 02 29999 03 0000 150</t>
  </si>
  <si>
    <t>2 02 29999 00 0000 150</t>
  </si>
  <si>
    <t>2 02 20000 00 0000 150</t>
  </si>
  <si>
    <t>2 02 30000 00 0000 150</t>
  </si>
  <si>
    <t>2 02 30024 03 0100 150</t>
  </si>
  <si>
    <t>2 02 30024 03 0200 150</t>
  </si>
  <si>
    <t>2 02 30027 03 0100 150</t>
  </si>
  <si>
    <t>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</si>
  <si>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</si>
  <si>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Прочие доходы от компенсации затрат государства</t>
  </si>
  <si>
    <t>ОБСЛУЖИВАНИЕ ГОСУДАРСТВЕННОГО И МУНИЦИПАЛЬНОГО ДОЛГА</t>
  </si>
  <si>
    <t>Обслуживание внутреннего долга</t>
  </si>
  <si>
    <t>1300</t>
  </si>
  <si>
    <t>1301</t>
  </si>
  <si>
    <t>0104 00200 G0850 121 266</t>
  </si>
  <si>
    <t>Увеличение стоимости прочих материальных запасов</t>
  </si>
  <si>
    <t>0104 00206 00030 120 000</t>
  </si>
  <si>
    <t>0104 09200 G0100 244 346</t>
  </si>
  <si>
    <t>0113 09201 00460 244 310</t>
  </si>
  <si>
    <t>0113 09205 00440 853 297</t>
  </si>
  <si>
    <t>0113 09205 00440 853 000</t>
  </si>
  <si>
    <t>0401 00000 00000 000 000</t>
  </si>
  <si>
    <t>Общеэкономические вопросы</t>
  </si>
  <si>
    <t>0401 51000 00000 000 000</t>
  </si>
  <si>
    <t>Участие в организации и финансировании проведения временного трудоустройства несовершеннолетних в возрасте от 14 до 18 лет в свободное от учебы время</t>
  </si>
  <si>
    <t>Закупка товаров, работ, услуг для обеспечения государственных ( муниципальных) нужд</t>
  </si>
  <si>
    <t>0401 51000 00100 200 000</t>
  </si>
  <si>
    <t>0503 60001 00132 244 346</t>
  </si>
  <si>
    <t>Увеличение стоимости материальных запасов для целей капитальных вложений</t>
  </si>
  <si>
    <t>05036000600160244225</t>
  </si>
  <si>
    <t>Прочие работы, услуги по содержанию имущества</t>
  </si>
  <si>
    <t>0709 79512 00490 244 349</t>
  </si>
  <si>
    <t xml:space="preserve"> Транспортные услуги</t>
  </si>
  <si>
    <t>1102 51200 00240 244 226</t>
  </si>
  <si>
    <t xml:space="preserve">Обслуживание государственного и муниципального долга </t>
  </si>
  <si>
    <t xml:space="preserve">1300 00000 00000 000 000 </t>
  </si>
  <si>
    <t xml:space="preserve">Обслуживание государственного (муниципального) внутреннего долга </t>
  </si>
  <si>
    <t xml:space="preserve">1301 00000 00000 000 000 </t>
  </si>
  <si>
    <t>1301 00206 00030 000 000</t>
  </si>
  <si>
    <t>Содержаие и обеспечение деятельности местной администрации МО по решению вопросов метсного значения</t>
  </si>
  <si>
    <t>1301 00206 00030 700 000</t>
  </si>
  <si>
    <t>1301 00206 00030 710 000</t>
  </si>
  <si>
    <t>в том числе: ИСТОЧНИКИ ВНУТРЕННЕГО ФИНАНСИРОВАНИЯ БЮДЖЕТА  из них:</t>
  </si>
  <si>
    <t>Источники внутреннего финансирования дефицитов бюджетов</t>
  </si>
  <si>
    <t>000 01 00 00 00 00 0000 000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</si>
  <si>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</si>
  <si>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</si>
  <si>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</si>
  <si>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</si>
  <si>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ВМО городов федерального значения в валюте Российской Федерации</t>
  </si>
  <si>
    <t>000 01 02 00 00 00 0000 710</t>
  </si>
  <si>
    <t>ИСТОЧНИКИ ВНЕШНЕГО ФИНАНСИРОВАНИЯ ДЕФИЦИТОВ БЮДЖЕТОВ</t>
  </si>
  <si>
    <t>2.2</t>
  </si>
  <si>
    <t>2.2.1</t>
  </si>
  <si>
    <t>2.2.1.1</t>
  </si>
  <si>
    <t>2.2.2</t>
  </si>
  <si>
    <t>2.2.2.1</t>
  </si>
  <si>
    <t>Общие вопросы</t>
  </si>
  <si>
    <t>0401</t>
  </si>
  <si>
    <t>Участие в организации и финансировании проведения временного трудоустройства несовершеннолетних в возрасте от 14 до 18 в свободное от учебы время</t>
  </si>
  <si>
    <t>51000 00100</t>
  </si>
  <si>
    <t>60005 00153</t>
  </si>
  <si>
    <t>60004 00152</t>
  </si>
  <si>
    <t>60006 00160</t>
  </si>
  <si>
    <t>60002 00133</t>
  </si>
  <si>
    <t>60009 00160</t>
  </si>
  <si>
    <t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</t>
  </si>
  <si>
    <t>1.1.2.2</t>
  </si>
  <si>
    <t>1.1.2.3</t>
  </si>
  <si>
    <t>3.1.1.1.1</t>
  </si>
  <si>
    <t>3.1.2</t>
  </si>
  <si>
    <t>3.1.2.1</t>
  </si>
  <si>
    <t>3.1.3</t>
  </si>
  <si>
    <t>3.1.3.1</t>
  </si>
  <si>
    <t>3.1.4</t>
  </si>
  <si>
    <t>3.1.4.1</t>
  </si>
  <si>
    <t>3.1.5</t>
  </si>
  <si>
    <t>3.1.5.1</t>
  </si>
  <si>
    <t>3.1.6</t>
  </si>
  <si>
    <t>3.1.6.1</t>
  </si>
  <si>
    <t>3.1.7</t>
  </si>
  <si>
    <t>3.1.7.1</t>
  </si>
  <si>
    <t>3.1.8.</t>
  </si>
  <si>
    <t>3.1.8.1</t>
  </si>
  <si>
    <t>3.1.9.</t>
  </si>
  <si>
    <t>3.1.9.1</t>
  </si>
  <si>
    <t>4.1.2</t>
  </si>
  <si>
    <t>4.1.2.1</t>
  </si>
  <si>
    <t>4.1.3</t>
  </si>
  <si>
    <t>4.1.3.1</t>
  </si>
  <si>
    <t>4.1.4</t>
  </si>
  <si>
    <t>4.1.4.1</t>
  </si>
  <si>
    <t>4.1.5</t>
  </si>
  <si>
    <t>4.1.5.1</t>
  </si>
  <si>
    <t>4.1.6</t>
  </si>
  <si>
    <t>4.1.6.1</t>
  </si>
  <si>
    <t>5.1.3</t>
  </si>
  <si>
    <t>5.1.3.1</t>
  </si>
  <si>
    <t>1 01 02010 01 000 110</t>
  </si>
  <si>
    <t>1 01 02000 01 0000 110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</si>
  <si>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</si>
  <si>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исчислеие и уплата налога осуществляется в соответствии сос статьями 227,227.1 и 228 Налогового Кодекса РФ</t>
  </si>
  <si>
    <t>Налог на доходы физических лиц</t>
  </si>
  <si>
    <t>1 01 02010 01 0000 110</t>
  </si>
  <si>
    <t>2 02 15002 03 0000 150</t>
  </si>
  <si>
    <t>2 02 15002 00 0000 150</t>
  </si>
  <si>
    <t>0102 00201 00010 121 266</t>
  </si>
  <si>
    <t>0103 00204 00020 244 222</t>
  </si>
  <si>
    <t>0103 00204 00020 247 000</t>
  </si>
  <si>
    <t>0103 00204 00020 247 223</t>
  </si>
  <si>
    <t>0103 00204 00020 853 292</t>
  </si>
  <si>
    <t>0103 00204 00020 853 293</t>
  </si>
  <si>
    <t>0104 00205 00030 121 266</t>
  </si>
  <si>
    <t>0113 09201 00460 853 292</t>
  </si>
  <si>
    <t>0401 51000 00100 244 226</t>
  </si>
  <si>
    <t>0503 60001 00132 244 222</t>
  </si>
  <si>
    <t>0503 60002 00133 244 222</t>
  </si>
  <si>
    <t>05036000400152244346</t>
  </si>
  <si>
    <t>05036000600160244226</t>
  </si>
  <si>
    <t>Муниципальная программа "Текущий ремонт придомовых территорий и дворовых территорий, включая проезды и вьезды, пешеходные дорожки""</t>
  </si>
  <si>
    <t>Расходы на благоустройство территории за счет   субсидии из бюджета Санкт -Петербурга</t>
  </si>
  <si>
    <t>050399000S2500000000</t>
  </si>
  <si>
    <t>050399000S2500244000</t>
  </si>
  <si>
    <t>050399000S2500244226</t>
  </si>
  <si>
    <t>050399000М2500000000</t>
  </si>
  <si>
    <t>050399000М2500244000</t>
  </si>
  <si>
    <t>050399000М2500244226</t>
  </si>
  <si>
    <t>Расходы на благоустройство территории за счет  средств местного бюджета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</si>
  <si>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территории дворов МО"</t>
  </si>
  <si>
    <t>0503 60009 00160 244 000</t>
  </si>
  <si>
    <t>0503 60009 00160 000 000</t>
  </si>
  <si>
    <t>0503 60009 00160 244 226</t>
  </si>
  <si>
    <t>99000 S2500</t>
  </si>
  <si>
    <t>0709 79515 00521 244 349</t>
  </si>
  <si>
    <t>0709 79515 00521 244 222</t>
  </si>
  <si>
    <t>0709 79515 00521 244 226</t>
  </si>
  <si>
    <t>0104 00206 00030 242 346</t>
  </si>
  <si>
    <t>000 01 03 01 00 03 0000 810</t>
  </si>
  <si>
    <t>000 01 03 01 00 00 0000 800</t>
  </si>
  <si>
    <t>Погашение бюджетных кредитов, полученных из других бюджетов бюджетной системы РФ в валюте РФ</t>
  </si>
  <si>
    <t>Привлечение бюджетных кредитов, полученных из других бюджетов бюджетной системы РФ в валюте РФ</t>
  </si>
  <si>
    <t>Привлечение  кредитов из других бюджетов бюджетной системы РФ бюджетам мнутригородских муниципальных образований городов федерального значенияв валюте РФ</t>
  </si>
  <si>
    <t>000 01 03 01 00 03 0000 710</t>
  </si>
  <si>
    <t>000 01 03 01 00 00 0000 700</t>
  </si>
  <si>
    <t>000 01 02 00 00 03 0000 810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</si>
  <si>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</si>
  <si>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</si>
  <si>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внутригородских муниципальных образований городов федерального значения кредитов из других бюджетов бюджетной системы РФ</t>
  </si>
  <si>
    <t>Погашение бюджетами внутригородских муниципальных образований городов федерального значения кредитов от кредитных организаций в валюте  РФ</t>
  </si>
  <si>
    <t>Показатели источников финансирования дефицита местного бюджета МО Адмирадтейский округ за 2022 год по кодам классификации источников финансирования дефицита местного бюджета</t>
  </si>
  <si>
    <t xml:space="preserve">Показатели доходов местного бюджета МО Адмиралтейский округ за 2022 год по кодам классификации доходов бюджетов                            </t>
  </si>
  <si>
    <t>ПРОЧИЕ НЕНАЛОГОВЫЕ ДОХОДЫ</t>
  </si>
  <si>
    <t>1.5.1</t>
  </si>
  <si>
    <t>1 17 00000 00 0000 000</t>
  </si>
  <si>
    <t>1 17 01000 00 0000 180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</si>
  <si>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</si>
  <si>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</si>
  <si>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1 17 01030 03 0000 180</t>
  </si>
  <si>
    <t xml:space="preserve"> 1 17 10000 00 0000 180</t>
  </si>
  <si>
    <t xml:space="preserve">Показатели расходов местного бюджета МО Адмиралтейский округ за 2022 год по ведомственной структуре расходов бюджета                                                                                                     </t>
  </si>
  <si>
    <t xml:space="preserve">Показатели расходов местного бюджета МО Адмиралтейский округ за 2022 год по разделам и подразделам классификации расходов бюджета   </t>
  </si>
  <si>
    <t>0103 00204 00020 242 346</t>
  </si>
  <si>
    <t>0103 00204 00020 244 221</t>
  </si>
  <si>
    <t>520</t>
  </si>
  <si>
    <t>в том числе: ИСТОЧНИКИ ВНУТРЕННЕГО ФИНАНСИРОВАНИЯ БЮДЖЕТА из них:</t>
  </si>
  <si>
    <t>Источники внутреннего финансирования дефицитов  бюджета</t>
  </si>
  <si>
    <t>Кредиты кредитных организаций в валюте РФ</t>
  </si>
  <si>
    <t>Погашение кредитов, предоставленных кредитными организациями в валюте РФ</t>
  </si>
  <si>
    <t>Погашение бюджетами ВМО городов федерального значенич кредитов от кредитных организаций в валюте РФ</t>
  </si>
  <si>
    <t>0113 09201 00460 242 346</t>
  </si>
  <si>
    <t>0113 09201 00460 300 000</t>
  </si>
  <si>
    <t>0113 09201 00460 321 264</t>
  </si>
  <si>
    <t>Социальное обеспечение  и иные выплаты населению</t>
  </si>
  <si>
    <t>0113 09202 00072 000 000</t>
  </si>
  <si>
    <t>1.1.1.4</t>
  </si>
  <si>
    <t xml:space="preserve">Исполнение судебных актов РФ и мировых соглашений. </t>
  </si>
  <si>
    <t xml:space="preserve">Иные выплаты текущего характера </t>
  </si>
  <si>
    <t>1.3.3</t>
  </si>
  <si>
    <t>1.3.3.1</t>
  </si>
  <si>
    <t>Расходы на исполнение государственного полномочия по выплате денежных средств на вознаграждение приемным родителям за счет средств бюджета ВМО</t>
  </si>
  <si>
    <t>1004 51100 Г0870 000 000</t>
  </si>
  <si>
    <t>1004 51100 Г0870 320 000</t>
  </si>
  <si>
    <t>1004 51100 Г0870 323 226</t>
  </si>
  <si>
    <t>51100 Г0870</t>
  </si>
  <si>
    <t>Расходы на исполнение государственного полномочия по выплате денежных средств на вознаграждение приемным родителям за счет средств из бюджета ВМО</t>
  </si>
  <si>
    <t>05036000400152244222</t>
  </si>
  <si>
    <t>09202 00072</t>
  </si>
  <si>
    <t>0113 09202 00072 831 296</t>
  </si>
  <si>
    <t>0113 09202 00072 830 000</t>
  </si>
  <si>
    <t>Содержание СПб МКУ "Управление по работе с населением муниципального образования муниципальный округ Адмиралтейский округ"</t>
  </si>
  <si>
    <t xml:space="preserve">Отчет об исполнении местного бюджета МО Адмиралтейский округ на 01 января 2023 года </t>
  </si>
  <si>
    <t>01.01.2023г.</t>
  </si>
  <si>
    <t>от 05 мая 2023 года № 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</si>
</sst>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b/>
      <i/>
      <u val="single"/>
      <sz val="12"/>
      <name val="Arial Cyr"/>
      <family val="2"/>
    </font>
    <font>
      <b/>
      <u val="single"/>
      <sz val="12"/>
      <name val="Arial Cyr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53" applyFont="1" applyFill="1" applyAlignment="1" applyProtection="1">
      <alignment horizontal="center" vertical="top" wrapText="1"/>
      <protection locked="0"/>
    </xf>
    <xf numFmtId="3" fontId="3" fillId="0" borderId="0" xfId="53" applyNumberFormat="1" applyFont="1" applyFill="1" applyAlignment="1" applyProtection="1">
      <alignment horizontal="center" vertical="top" wrapText="1"/>
      <protection locked="0"/>
    </xf>
    <xf numFmtId="4" fontId="5" fillId="0" borderId="0" xfId="53" applyNumberFormat="1" applyFont="1" applyFill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center" vertical="top"/>
      <protection locked="0"/>
    </xf>
    <xf numFmtId="3" fontId="4" fillId="0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1" xfId="53" applyFont="1" applyFill="1" applyBorder="1" applyAlignment="1" applyProtection="1">
      <alignment horizontal="center"/>
      <protection locked="0"/>
    </xf>
    <xf numFmtId="4" fontId="3" fillId="0" borderId="11" xfId="53" applyNumberFormat="1" applyFont="1" applyFill="1" applyBorder="1" applyAlignment="1" applyProtection="1">
      <alignment/>
      <protection locked="0"/>
    </xf>
    <xf numFmtId="0" fontId="3" fillId="0" borderId="10" xfId="53" applyFont="1" applyFill="1" applyBorder="1" applyAlignment="1" applyProtection="1">
      <alignment horizontal="left" wrapText="1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3" fillId="0" borderId="10" xfId="53" applyNumberFormat="1" applyFont="1" applyFill="1" applyBorder="1" applyAlignment="1" applyProtection="1">
      <alignment/>
      <protection locked="0"/>
    </xf>
    <xf numFmtId="49" fontId="3" fillId="0" borderId="10" xfId="53" applyNumberFormat="1" applyFont="1" applyFill="1" applyBorder="1" applyAlignment="1" applyProtection="1">
      <alignment horizontal="center" wrapText="1"/>
      <protection locked="0"/>
    </xf>
    <xf numFmtId="49" fontId="3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 applyProtection="1">
      <alignment/>
      <protection locked="0"/>
    </xf>
    <xf numFmtId="0" fontId="3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0" fontId="4" fillId="0" borderId="10" xfId="53" applyFont="1" applyFill="1" applyBorder="1" applyAlignment="1" applyProtection="1">
      <alignment horizontal="center"/>
      <protection locked="0"/>
    </xf>
    <xf numFmtId="49" fontId="3" fillId="0" borderId="10" xfId="53" applyNumberFormat="1" applyFont="1" applyFill="1" applyBorder="1" applyAlignment="1" applyProtection="1">
      <alignment horizontal="center"/>
      <protection locked="0"/>
    </xf>
    <xf numFmtId="0" fontId="4" fillId="0" borderId="10" xfId="53" applyFont="1" applyFill="1" applyBorder="1" applyAlignment="1" applyProtection="1">
      <alignment horizontal="left" wrapText="1"/>
      <protection locked="0"/>
    </xf>
    <xf numFmtId="49" fontId="4" fillId="0" borderId="10" xfId="53" applyNumberFormat="1" applyFont="1" applyFill="1" applyBorder="1" applyAlignment="1" applyProtection="1">
      <alignment horizontal="center" wrapText="1"/>
      <protection locked="0"/>
    </xf>
    <xf numFmtId="49" fontId="4" fillId="0" borderId="10" xfId="53" applyNumberFormat="1" applyFont="1" applyFill="1" applyBorder="1" applyAlignment="1" applyProtection="1">
      <alignment horizontal="center"/>
      <protection locked="0"/>
    </xf>
    <xf numFmtId="3" fontId="3" fillId="0" borderId="10" xfId="53" applyNumberFormat="1" applyFont="1" applyFill="1" applyBorder="1" applyAlignment="1">
      <alignment horizontal="center" wrapText="1"/>
      <protection/>
    </xf>
    <xf numFmtId="3" fontId="4" fillId="0" borderId="10" xfId="53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>
      <alignment wrapText="1"/>
      <protection/>
    </xf>
    <xf numFmtId="4" fontId="4" fillId="0" borderId="10" xfId="53" applyNumberFormat="1" applyFont="1" applyFill="1" applyBorder="1" applyAlignment="1" applyProtection="1">
      <alignment wrapText="1"/>
      <protection locked="0"/>
    </xf>
    <xf numFmtId="4" fontId="3" fillId="0" borderId="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53" applyNumberFormat="1" applyFont="1" applyFill="1" applyBorder="1" applyAlignment="1" applyProtection="1">
      <alignment horizontal="center" wrapText="1"/>
      <protection locked="0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right" wrapText="1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49" fontId="3" fillId="0" borderId="10" xfId="53" applyNumberFormat="1" applyFont="1" applyFill="1" applyBorder="1" applyAlignment="1">
      <alignment horizontal="left" wrapText="1"/>
      <protection/>
    </xf>
    <xf numFmtId="0" fontId="63" fillId="0" borderId="10" xfId="0" applyFont="1" applyFill="1" applyBorder="1" applyAlignment="1">
      <alignment wrapText="1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0" xfId="53" applyNumberFormat="1" applyFont="1" applyFill="1" applyBorder="1" applyAlignment="1" applyProtection="1">
      <alignment horizontal="right" wrapText="1"/>
      <protection locked="0"/>
    </xf>
    <xf numFmtId="49" fontId="3" fillId="0" borderId="10" xfId="52" applyNumberFormat="1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left" wrapText="1"/>
      <protection/>
    </xf>
    <xf numFmtId="49" fontId="4" fillId="0" borderId="12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4" fillId="0" borderId="14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justify"/>
    </xf>
    <xf numFmtId="49" fontId="3" fillId="0" borderId="14" xfId="52" applyNumberFormat="1" applyFont="1" applyFill="1" applyBorder="1" applyAlignment="1">
      <alignment horizontal="center" wrapText="1"/>
      <protection/>
    </xf>
    <xf numFmtId="4" fontId="4" fillId="0" borderId="0" xfId="53" applyNumberFormat="1" applyFont="1" applyFill="1" applyBorder="1" applyAlignment="1" applyProtection="1">
      <alignment/>
      <protection locked="0"/>
    </xf>
    <xf numFmtId="4" fontId="3" fillId="0" borderId="0" xfId="53" applyNumberFormat="1" applyFont="1" applyFill="1" applyBorder="1" applyAlignment="1" applyProtection="1">
      <alignment horizontal="right"/>
      <protection/>
    </xf>
    <xf numFmtId="1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3" applyNumberFormat="1" applyFont="1" applyFill="1" applyBorder="1" applyAlignment="1" applyProtection="1">
      <alignment horizontal="center"/>
      <protection locked="0"/>
    </xf>
    <xf numFmtId="4" fontId="3" fillId="0" borderId="10" xfId="53" applyNumberFormat="1" applyFont="1" applyFill="1" applyBorder="1" applyAlignment="1" applyProtection="1">
      <alignment horizontal="center"/>
      <protection locked="0"/>
    </xf>
    <xf numFmtId="3" fontId="4" fillId="0" borderId="10" xfId="53" applyNumberFormat="1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center"/>
      <protection locked="0"/>
    </xf>
    <xf numFmtId="0" fontId="4" fillId="0" borderId="0" xfId="53" applyFont="1" applyFill="1" applyAlignment="1" applyProtection="1">
      <alignment vertical="top" wrapText="1"/>
      <protection locked="0"/>
    </xf>
    <xf numFmtId="4" fontId="4" fillId="0" borderId="0" xfId="53" applyNumberFormat="1" applyFont="1" applyFill="1" applyAlignment="1" applyProtection="1">
      <alignment horizontal="center" vertical="top"/>
      <protection locked="0"/>
    </xf>
    <xf numFmtId="0" fontId="4" fillId="0" borderId="15" xfId="53" applyFont="1" applyFill="1" applyBorder="1" applyAlignment="1" applyProtection="1">
      <alignment horizontal="center" vertical="top"/>
      <protection locked="0"/>
    </xf>
    <xf numFmtId="3" fontId="4" fillId="0" borderId="0" xfId="53" applyNumberFormat="1" applyFont="1" applyFill="1" applyAlignment="1" applyProtection="1">
      <alignment vertical="top"/>
      <protection locked="0"/>
    </xf>
    <xf numFmtId="0" fontId="4" fillId="0" borderId="0" xfId="53" applyFont="1" applyFill="1" applyAlignment="1" applyProtection="1">
      <alignment horizontal="center" vertical="top"/>
      <protection locked="0"/>
    </xf>
    <xf numFmtId="0" fontId="4" fillId="0" borderId="0" xfId="53" applyFont="1" applyFill="1" applyAlignment="1" applyProtection="1">
      <alignment vertical="top"/>
      <protection locked="0"/>
    </xf>
    <xf numFmtId="0" fontId="4" fillId="0" borderId="15" xfId="53" applyFont="1" applyFill="1" applyBorder="1" applyAlignment="1" applyProtection="1">
      <alignment vertical="top"/>
      <protection locked="0"/>
    </xf>
    <xf numFmtId="3" fontId="4" fillId="0" borderId="0" xfId="53" applyNumberFormat="1" applyFont="1" applyFill="1" applyAlignment="1" applyProtection="1">
      <alignment/>
      <protection locked="0"/>
    </xf>
    <xf numFmtId="0" fontId="3" fillId="0" borderId="10" xfId="53" applyFont="1" applyFill="1" applyBorder="1" applyAlignment="1" applyProtection="1">
      <alignment wrapText="1"/>
      <protection locked="0"/>
    </xf>
    <xf numFmtId="0" fontId="9" fillId="0" borderId="0" xfId="53" applyFont="1" applyFill="1" applyBorder="1" applyAlignment="1" applyProtection="1">
      <alignment vertical="top"/>
      <protection locked="0"/>
    </xf>
    <xf numFmtId="0" fontId="9" fillId="0" borderId="0" xfId="53" applyFont="1" applyFill="1" applyBorder="1" applyAlignment="1" applyProtection="1">
      <alignment vertical="top" wrapText="1"/>
      <protection locked="0"/>
    </xf>
    <xf numFmtId="0" fontId="9" fillId="0" borderId="0" xfId="53" applyFont="1" applyFill="1" applyBorder="1" applyAlignment="1" applyProtection="1">
      <alignment horizontal="center" vertical="top"/>
      <protection locked="0"/>
    </xf>
    <xf numFmtId="3" fontId="10" fillId="0" borderId="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0" xfId="53" applyFont="1" applyFill="1" applyBorder="1" applyAlignment="1" applyProtection="1">
      <alignment vertical="top" wrapText="1"/>
      <protection locked="0"/>
    </xf>
    <xf numFmtId="0" fontId="3" fillId="0" borderId="0" xfId="53" applyFont="1" applyFill="1" applyBorder="1" applyAlignment="1" applyProtection="1">
      <alignment horizontal="center" vertical="top"/>
      <protection locked="0"/>
    </xf>
    <xf numFmtId="0" fontId="3" fillId="0" borderId="0" xfId="53" applyFont="1" applyFill="1" applyBorder="1" applyAlignment="1" applyProtection="1">
      <alignment vertical="top"/>
      <protection locked="0"/>
    </xf>
    <xf numFmtId="3" fontId="3" fillId="0" borderId="0" xfId="53" applyNumberFormat="1" applyFont="1" applyFill="1" applyBorder="1" applyAlignment="1" applyProtection="1">
      <alignment vertical="top"/>
      <protection locked="0"/>
    </xf>
    <xf numFmtId="3" fontId="9" fillId="0" borderId="0" xfId="53" applyNumberFormat="1" applyFont="1" applyFill="1" applyBorder="1" applyAlignment="1" applyProtection="1">
      <alignment horizontal="center" vertical="top"/>
      <protection locked="0"/>
    </xf>
    <xf numFmtId="3" fontId="9" fillId="0" borderId="0" xfId="53" applyNumberFormat="1" applyFont="1" applyFill="1" applyBorder="1" applyAlignment="1" applyProtection="1">
      <alignment vertical="top"/>
      <protection locked="0"/>
    </xf>
    <xf numFmtId="0" fontId="9" fillId="0" borderId="0" xfId="53" applyFont="1" applyFill="1" applyBorder="1" applyAlignment="1" applyProtection="1">
      <alignment vertical="center" wrapText="1"/>
      <protection locked="0"/>
    </xf>
    <xf numFmtId="0" fontId="10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Fill="1" applyBorder="1" applyAlignment="1" applyProtection="1">
      <alignment vertical="center" wrapText="1"/>
      <protection locked="0"/>
    </xf>
    <xf numFmtId="49" fontId="3" fillId="0" borderId="0" xfId="52" applyNumberFormat="1" applyFont="1" applyFill="1" applyBorder="1" applyAlignment="1">
      <alignment wrapText="1"/>
      <protection/>
    </xf>
    <xf numFmtId="49" fontId="3" fillId="0" borderId="0" xfId="52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 applyProtection="1">
      <alignment horizontal="center"/>
      <protection locked="0"/>
    </xf>
    <xf numFmtId="4" fontId="7" fillId="0" borderId="0" xfId="52" applyNumberFormat="1" applyFont="1" applyFill="1" applyBorder="1" applyAlignment="1">
      <alignment horizontal="right" wrapText="1"/>
      <protection/>
    </xf>
    <xf numFmtId="3" fontId="3" fillId="0" borderId="10" xfId="53" applyNumberFormat="1" applyFont="1" applyFill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Alignment="1" applyProtection="1">
      <alignment vertical="top" wrapText="1"/>
      <protection locked="0"/>
    </xf>
    <xf numFmtId="0" fontId="14" fillId="0" borderId="0" xfId="53" applyFont="1" applyFill="1" applyAlignment="1" applyProtection="1">
      <alignment horizontal="center" vertical="top"/>
      <protection locked="0"/>
    </xf>
    <xf numFmtId="0" fontId="9" fillId="0" borderId="0" xfId="53" applyFont="1" applyFill="1" applyAlignment="1" applyProtection="1">
      <alignment vertical="top" wrapText="1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16" fillId="0" borderId="0" xfId="53" applyFont="1" applyFill="1" applyAlignment="1" applyProtection="1">
      <alignment vertical="top"/>
      <protection locked="0"/>
    </xf>
    <xf numFmtId="0" fontId="9" fillId="0" borderId="0" xfId="53" applyFont="1" applyFill="1" applyAlignment="1" applyProtection="1">
      <alignment horizontal="center" vertical="top"/>
      <protection locked="0"/>
    </xf>
    <xf numFmtId="0" fontId="15" fillId="0" borderId="0" xfId="53" applyFont="1" applyFill="1" applyAlignment="1" applyProtection="1">
      <alignment vertical="top"/>
      <protection locked="0"/>
    </xf>
    <xf numFmtId="3" fontId="10" fillId="0" borderId="0" xfId="53" applyNumberFormat="1" applyFont="1" applyFill="1" applyAlignment="1" applyProtection="1">
      <alignment horizontal="center" vertical="top" wrapText="1"/>
      <protection locked="0"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20" fillId="0" borderId="0" xfId="53" applyFont="1" applyFill="1" applyAlignment="1" applyProtection="1">
      <alignment vertical="top"/>
      <protection locked="0"/>
    </xf>
    <xf numFmtId="0" fontId="19" fillId="0" borderId="10" xfId="53" applyFont="1" applyFill="1" applyBorder="1" applyAlignment="1" applyProtection="1">
      <alignment horizontal="center" vertical="center"/>
      <protection locked="0"/>
    </xf>
    <xf numFmtId="172" fontId="19" fillId="0" borderId="10" xfId="53" applyNumberFormat="1" applyFont="1" applyFill="1" applyBorder="1" applyAlignment="1" applyProtection="1">
      <alignment horizontal="center" vertical="center"/>
      <protection locked="0"/>
    </xf>
    <xf numFmtId="4" fontId="11" fillId="0" borderId="10" xfId="53" applyNumberFormat="1" applyFont="1" applyFill="1" applyBorder="1" applyAlignment="1" applyProtection="1">
      <alignment horizontal="center" vertical="center"/>
      <protection locked="0"/>
    </xf>
    <xf numFmtId="3" fontId="11" fillId="0" borderId="10" xfId="53" applyNumberFormat="1" applyFont="1" applyFill="1" applyBorder="1" applyAlignment="1" applyProtection="1">
      <alignment horizontal="center" vertical="center"/>
      <protection locked="0"/>
    </xf>
    <xf numFmtId="172" fontId="11" fillId="0" borderId="10" xfId="53" applyNumberFormat="1" applyFont="1" applyFill="1" applyBorder="1" applyAlignment="1" applyProtection="1">
      <alignment horizontal="center" vertical="center"/>
      <protection locked="0"/>
    </xf>
    <xf numFmtId="3" fontId="14" fillId="0" borderId="10" xfId="53" applyNumberFormat="1" applyFont="1" applyFill="1" applyBorder="1" applyAlignment="1" applyProtection="1">
      <alignment horizontal="center" vertical="center"/>
      <protection locked="0"/>
    </xf>
    <xf numFmtId="49" fontId="4" fillId="0" borderId="13" xfId="52" applyNumberFormat="1" applyFont="1" applyFill="1" applyBorder="1" applyAlignment="1">
      <alignment horizontal="center" wrapText="1"/>
      <protection/>
    </xf>
    <xf numFmtId="49" fontId="11" fillId="0" borderId="16" xfId="52" applyNumberFormat="1" applyFont="1" applyFill="1" applyBorder="1" applyAlignment="1">
      <alignment horizontal="center" wrapText="1"/>
      <protection/>
    </xf>
    <xf numFmtId="49" fontId="14" fillId="0" borderId="16" xfId="52" applyNumberFormat="1" applyFont="1" applyFill="1" applyBorder="1" applyAlignment="1">
      <alignment horizontal="center" wrapText="1"/>
      <protection/>
    </xf>
    <xf numFmtId="49" fontId="11" fillId="0" borderId="10" xfId="52" applyNumberFormat="1" applyFont="1" applyFill="1" applyBorder="1" applyAlignment="1">
      <alignment horizontal="left" wrapText="1"/>
      <protection/>
    </xf>
    <xf numFmtId="49" fontId="11" fillId="0" borderId="17" xfId="52" applyNumberFormat="1" applyFont="1" applyFill="1" applyBorder="1" applyAlignment="1">
      <alignment horizontal="center" wrapText="1"/>
      <protection/>
    </xf>
    <xf numFmtId="49" fontId="14" fillId="0" borderId="17" xfId="52" applyNumberFormat="1" applyFont="1" applyFill="1" applyBorder="1" applyAlignment="1">
      <alignment horizontal="center" wrapText="1"/>
      <protection/>
    </xf>
    <xf numFmtId="49" fontId="14" fillId="0" borderId="10" xfId="52" applyNumberFormat="1" applyFont="1" applyFill="1" applyBorder="1" applyAlignment="1">
      <alignment horizontal="left" wrapText="1"/>
      <protection/>
    </xf>
    <xf numFmtId="0" fontId="6" fillId="0" borderId="0" xfId="54" applyFill="1">
      <alignment/>
      <protection/>
    </xf>
    <xf numFmtId="4" fontId="3" fillId="0" borderId="18" xfId="54" applyNumberFormat="1" applyFont="1" applyFill="1" applyBorder="1" applyAlignment="1">
      <alignment horizontal="right" wrapText="1"/>
      <protection/>
    </xf>
    <xf numFmtId="4" fontId="4" fillId="0" borderId="10" xfId="54" applyNumberFormat="1" applyFont="1" applyFill="1" applyBorder="1" applyAlignment="1">
      <alignment horizontal="right"/>
      <protection/>
    </xf>
    <xf numFmtId="4" fontId="4" fillId="0" borderId="18" xfId="54" applyNumberFormat="1" applyFont="1" applyFill="1" applyBorder="1" applyAlignment="1">
      <alignment horizontal="right" wrapText="1"/>
      <protection/>
    </xf>
    <xf numFmtId="49" fontId="3" fillId="0" borderId="15" xfId="52" applyNumberFormat="1" applyFont="1" applyFill="1" applyBorder="1" applyAlignment="1">
      <alignment horizontal="center" wrapText="1"/>
      <protection/>
    </xf>
    <xf numFmtId="49" fontId="4" fillId="0" borderId="15" xfId="52" applyNumberFormat="1" applyFont="1" applyFill="1" applyBorder="1" applyAlignment="1">
      <alignment horizontal="center" wrapText="1"/>
      <protection/>
    </xf>
    <xf numFmtId="4" fontId="3" fillId="0" borderId="19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4" fillId="0" borderId="10" xfId="52" applyNumberFormat="1" applyFont="1" applyFill="1" applyBorder="1" applyAlignment="1">
      <alignment horizontal="right" wrapText="1"/>
      <protection/>
    </xf>
    <xf numFmtId="49" fontId="4" fillId="0" borderId="20" xfId="52" applyNumberFormat="1" applyFont="1" applyFill="1" applyBorder="1" applyAlignment="1">
      <alignment horizontal="center" wrapText="1"/>
      <protection/>
    </xf>
    <xf numFmtId="4" fontId="4" fillId="0" borderId="21" xfId="54" applyNumberFormat="1" applyFont="1" applyFill="1" applyBorder="1" applyAlignment="1">
      <alignment horizontal="right" wrapText="1"/>
      <protection/>
    </xf>
    <xf numFmtId="4" fontId="4" fillId="0" borderId="10" xfId="54" applyNumberFormat="1" applyFont="1" applyFill="1" applyBorder="1" applyAlignment="1">
      <alignment horizontal="right" wrapText="1"/>
      <protection/>
    </xf>
    <xf numFmtId="49" fontId="3" fillId="0" borderId="16" xfId="52" applyNumberFormat="1" applyFont="1" applyFill="1" applyBorder="1" applyAlignment="1">
      <alignment horizontal="center" wrapText="1"/>
      <protection/>
    </xf>
    <xf numFmtId="49" fontId="4" fillId="0" borderId="16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49" fontId="14" fillId="0" borderId="22" xfId="52" applyNumberFormat="1" applyFont="1" applyFill="1" applyBorder="1" applyAlignment="1">
      <alignment horizontal="center" wrapText="1"/>
      <protection/>
    </xf>
    <xf numFmtId="49" fontId="4" fillId="0" borderId="23" xfId="52" applyNumberFormat="1" applyFont="1" applyFill="1" applyBorder="1" applyAlignment="1">
      <alignment horizontal="center" wrapText="1"/>
      <protection/>
    </xf>
    <xf numFmtId="49" fontId="4" fillId="0" borderId="24" xfId="52" applyNumberFormat="1" applyFont="1" applyFill="1" applyBorder="1" applyAlignment="1">
      <alignment horizontal="center" wrapText="1"/>
      <protection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Fill="1" applyAlignment="1" applyProtection="1">
      <alignment horizontal="right" vertical="top"/>
      <protection locked="0"/>
    </xf>
    <xf numFmtId="0" fontId="3" fillId="0" borderId="0" xfId="53" applyFont="1" applyFill="1" applyAlignment="1" applyProtection="1">
      <alignment horizontal="right" vertical="top" wrapText="1"/>
      <protection locked="0"/>
    </xf>
    <xf numFmtId="0" fontId="3" fillId="0" borderId="11" xfId="53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3" applyNumberFormat="1" applyFont="1" applyFill="1" applyBorder="1" applyAlignment="1" applyProtection="1">
      <alignment horizontal="center" vertical="center"/>
      <protection locked="0"/>
    </xf>
    <xf numFmtId="3" fontId="3" fillId="0" borderId="0" xfId="53" applyNumberFormat="1" applyFont="1" applyFill="1" applyAlignment="1" applyProtection="1">
      <alignment horizontal="right" vertical="top"/>
      <protection locked="0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Fill="1" applyBorder="1" applyAlignment="1" applyProtection="1">
      <alignment horizontal="center" vertical="top" wrapText="1"/>
      <protection locked="0"/>
    </xf>
    <xf numFmtId="3" fontId="3" fillId="0" borderId="0" xfId="53" applyNumberFormat="1" applyFont="1" applyFill="1" applyBorder="1" applyAlignment="1" applyProtection="1">
      <alignment horizontal="right" vertical="top"/>
      <protection locked="0"/>
    </xf>
    <xf numFmtId="0" fontId="3" fillId="0" borderId="13" xfId="54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6" xfId="53" applyFont="1" applyFill="1" applyBorder="1" applyAlignment="1" applyProtection="1">
      <alignment horizontal="left" wrapText="1"/>
      <protection locked="0"/>
    </xf>
    <xf numFmtId="0" fontId="4" fillId="0" borderId="16" xfId="53" applyFont="1" applyFill="1" applyBorder="1" applyAlignment="1" applyProtection="1">
      <alignment horizontal="left" wrapText="1"/>
      <protection locked="0"/>
    </xf>
    <xf numFmtId="0" fontId="19" fillId="0" borderId="16" xfId="53" applyFont="1" applyFill="1" applyBorder="1" applyAlignment="1" applyProtection="1">
      <alignment horizontal="left" vertical="center" wrapText="1"/>
      <protection locked="0"/>
    </xf>
    <xf numFmtId="4" fontId="11" fillId="0" borderId="25" xfId="53" applyNumberFormat="1" applyFont="1" applyFill="1" applyBorder="1" applyAlignment="1" applyProtection="1">
      <alignment horizontal="center" vertical="center"/>
      <protection locked="0"/>
    </xf>
    <xf numFmtId="0" fontId="11" fillId="0" borderId="16" xfId="53" applyFont="1" applyFill="1" applyBorder="1" applyAlignment="1" applyProtection="1">
      <alignment horizontal="left" vertical="center" wrapText="1"/>
      <protection locked="0"/>
    </xf>
    <xf numFmtId="0" fontId="14" fillId="0" borderId="16" xfId="53" applyFont="1" applyFill="1" applyBorder="1" applyAlignment="1" applyProtection="1">
      <alignment horizontal="left" vertical="center" wrapText="1"/>
      <protection locked="0"/>
    </xf>
    <xf numFmtId="4" fontId="14" fillId="0" borderId="25" xfId="53" applyNumberFormat="1" applyFont="1" applyFill="1" applyBorder="1" applyAlignment="1" applyProtection="1">
      <alignment horizontal="center" vertical="center"/>
      <protection locked="0"/>
    </xf>
    <xf numFmtId="0" fontId="14" fillId="0" borderId="26" xfId="53" applyFont="1" applyFill="1" applyBorder="1" applyAlignment="1" applyProtection="1">
      <alignment vertical="top" wrapText="1"/>
      <protection locked="0"/>
    </xf>
    <xf numFmtId="3" fontId="14" fillId="0" borderId="27" xfId="53" applyNumberFormat="1" applyFont="1" applyFill="1" applyBorder="1" applyAlignment="1" applyProtection="1">
      <alignment horizontal="center" vertical="center"/>
      <protection locked="0"/>
    </xf>
    <xf numFmtId="4" fontId="14" fillId="0" borderId="28" xfId="53" applyNumberFormat="1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Alignment="1" applyProtection="1">
      <alignment horizontal="center" vertical="top" wrapText="1"/>
      <protection locked="0"/>
    </xf>
    <xf numFmtId="0" fontId="3" fillId="0" borderId="29" xfId="53" applyFont="1" applyFill="1" applyBorder="1" applyAlignment="1" applyProtection="1">
      <alignment horizontal="center" vertical="center" wrapText="1"/>
      <protection locked="0"/>
    </xf>
    <xf numFmtId="0" fontId="3" fillId="0" borderId="30" xfId="53" applyFont="1" applyFill="1" applyBorder="1" applyAlignment="1" applyProtection="1">
      <alignment horizontal="center" vertical="center" wrapText="1"/>
      <protection locked="0"/>
    </xf>
    <xf numFmtId="3" fontId="3" fillId="0" borderId="3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31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top" wrapText="1"/>
      <protection locked="0"/>
    </xf>
    <xf numFmtId="3" fontId="4" fillId="0" borderId="25" xfId="53" applyNumberFormat="1" applyFont="1" applyFill="1" applyBorder="1" applyAlignment="1" applyProtection="1">
      <alignment horizontal="center" vertical="top"/>
      <protection locked="0"/>
    </xf>
    <xf numFmtId="2" fontId="3" fillId="0" borderId="16" xfId="53" applyNumberFormat="1" applyFont="1" applyFill="1" applyBorder="1" applyAlignment="1" applyProtection="1">
      <alignment horizontal="center" wrapText="1"/>
      <protection locked="0"/>
    </xf>
    <xf numFmtId="4" fontId="3" fillId="0" borderId="32" xfId="53" applyNumberFormat="1" applyFont="1" applyFill="1" applyBorder="1" applyAlignment="1" applyProtection="1">
      <alignment/>
      <protection locked="0"/>
    </xf>
    <xf numFmtId="4" fontId="4" fillId="0" borderId="32" xfId="53" applyNumberFormat="1" applyFont="1" applyFill="1" applyBorder="1" applyAlignment="1" applyProtection="1">
      <alignment/>
      <protection locked="0"/>
    </xf>
    <xf numFmtId="0" fontId="3" fillId="0" borderId="16" xfId="52" applyFont="1" applyFill="1" applyBorder="1" applyAlignment="1">
      <alignment horizontal="left" vertical="center" wrapText="1"/>
      <protection/>
    </xf>
    <xf numFmtId="49" fontId="4" fillId="0" borderId="16" xfId="52" applyNumberFormat="1" applyFont="1" applyFill="1" applyBorder="1" applyAlignment="1">
      <alignment horizontal="left" vertical="center" wrapText="1"/>
      <protection/>
    </xf>
    <xf numFmtId="4" fontId="4" fillId="0" borderId="25" xfId="53" applyNumberFormat="1" applyFont="1" applyFill="1" applyBorder="1" applyAlignment="1" applyProtection="1">
      <alignment/>
      <protection locked="0"/>
    </xf>
    <xf numFmtId="0" fontId="3" fillId="0" borderId="16" xfId="53" applyFont="1" applyFill="1" applyBorder="1" applyAlignment="1">
      <alignment horizontal="left" wrapText="1"/>
      <protection/>
    </xf>
    <xf numFmtId="0" fontId="4" fillId="0" borderId="16" xfId="53" applyFont="1" applyFill="1" applyBorder="1" applyAlignment="1">
      <alignment horizontal="left" wrapText="1"/>
      <protection/>
    </xf>
    <xf numFmtId="0" fontId="4" fillId="0" borderId="16" xfId="53" applyFont="1" applyFill="1" applyBorder="1" applyAlignment="1">
      <alignment horizontal="left" vertical="top" wrapText="1"/>
      <protection/>
    </xf>
    <xf numFmtId="4" fontId="3" fillId="0" borderId="10" xfId="53" applyNumberFormat="1" applyFont="1" applyFill="1" applyBorder="1" applyAlignment="1">
      <alignment wrapText="1"/>
      <protection/>
    </xf>
    <xf numFmtId="0" fontId="4" fillId="0" borderId="16" xfId="52" applyFont="1" applyFill="1" applyBorder="1" applyAlignment="1">
      <alignment vertical="center" wrapText="1"/>
      <protection/>
    </xf>
    <xf numFmtId="0" fontId="4" fillId="0" borderId="16" xfId="53" applyFont="1" applyFill="1" applyBorder="1" applyAlignment="1">
      <alignment wrapText="1"/>
      <protection/>
    </xf>
    <xf numFmtId="0" fontId="4" fillId="0" borderId="26" xfId="53" applyFont="1" applyFill="1" applyBorder="1" applyAlignment="1">
      <alignment horizontal="left" wrapText="1"/>
      <protection/>
    </xf>
    <xf numFmtId="49" fontId="4" fillId="0" borderId="27" xfId="53" applyNumberFormat="1" applyFont="1" applyFill="1" applyBorder="1" applyAlignment="1">
      <alignment horizontal="center" wrapText="1"/>
      <protection/>
    </xf>
    <xf numFmtId="3" fontId="4" fillId="0" borderId="27" xfId="53" applyNumberFormat="1" applyFont="1" applyFill="1" applyBorder="1" applyAlignment="1">
      <alignment horizontal="center" wrapText="1"/>
      <protection/>
    </xf>
    <xf numFmtId="4" fontId="4" fillId="0" borderId="27" xfId="53" applyNumberFormat="1" applyFont="1" applyFill="1" applyBorder="1" applyAlignment="1">
      <alignment wrapText="1"/>
      <protection/>
    </xf>
    <xf numFmtId="4" fontId="4" fillId="0" borderId="27" xfId="53" applyNumberFormat="1" applyFont="1" applyFill="1" applyBorder="1" applyAlignment="1" applyProtection="1">
      <alignment wrapText="1"/>
      <protection locked="0"/>
    </xf>
    <xf numFmtId="4" fontId="4" fillId="0" borderId="28" xfId="53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3" fillId="0" borderId="10" xfId="52" applyNumberFormat="1" applyFont="1" applyFill="1" applyBorder="1" applyAlignment="1">
      <alignment horizontal="left" wrapText="1"/>
      <protection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63" fillId="0" borderId="10" xfId="56" applyFont="1" applyFill="1" applyBorder="1" applyAlignment="1">
      <alignment wrapText="1"/>
      <protection/>
    </xf>
    <xf numFmtId="0" fontId="64" fillId="0" borderId="10" xfId="56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wrapText="1"/>
      <protection/>
    </xf>
    <xf numFmtId="173" fontId="3" fillId="0" borderId="10" xfId="53" applyNumberFormat="1" applyFont="1" applyFill="1" applyBorder="1" applyAlignment="1">
      <alignment horizontal="left" wrapText="1"/>
      <protection/>
    </xf>
    <xf numFmtId="173" fontId="4" fillId="0" borderId="10" xfId="53" applyNumberFormat="1" applyFont="1" applyFill="1" applyBorder="1" applyAlignment="1">
      <alignment horizontal="left" wrapText="1"/>
      <protection/>
    </xf>
    <xf numFmtId="0" fontId="4" fillId="0" borderId="10" xfId="53" applyFont="1" applyFill="1" applyBorder="1" applyAlignment="1" applyProtection="1">
      <alignment horizont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/>
      <protection locked="0"/>
    </xf>
    <xf numFmtId="4" fontId="3" fillId="0" borderId="10" xfId="53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4" fillId="0" borderId="0" xfId="53" applyFont="1" applyFill="1" applyBorder="1" applyAlignment="1" applyProtection="1">
      <alignment horizontal="left" wrapText="1"/>
      <protection locked="0"/>
    </xf>
    <xf numFmtId="49" fontId="4" fillId="0" borderId="0" xfId="53" applyNumberFormat="1" applyFont="1" applyFill="1" applyBorder="1" applyAlignment="1" applyProtection="1">
      <alignment horizontal="center" wrapText="1"/>
      <protection locked="0"/>
    </xf>
    <xf numFmtId="3" fontId="4" fillId="0" borderId="0" xfId="53" applyNumberFormat="1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4" fontId="4" fillId="0" borderId="0" xfId="53" applyNumberFormat="1" applyFont="1" applyFill="1" applyBorder="1" applyAlignment="1" applyProtection="1">
      <alignment horizontal="center"/>
      <protection locked="0"/>
    </xf>
    <xf numFmtId="0" fontId="10" fillId="0" borderId="33" xfId="53" applyFont="1" applyFill="1" applyBorder="1" applyAlignment="1" applyProtection="1">
      <alignment horizontal="center" vertical="center" wrapText="1"/>
      <protection locked="0"/>
    </xf>
    <xf numFmtId="0" fontId="10" fillId="0" borderId="34" xfId="53" applyFont="1" applyFill="1" applyBorder="1" applyAlignment="1" applyProtection="1">
      <alignment horizontal="center" vertical="center" wrapText="1"/>
      <protection locked="0"/>
    </xf>
    <xf numFmtId="3" fontId="10" fillId="0" borderId="34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35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53" applyFont="1" applyFill="1" applyBorder="1" applyAlignment="1" applyProtection="1">
      <alignment horizontal="center" vertical="top"/>
      <protection locked="0"/>
    </xf>
    <xf numFmtId="0" fontId="10" fillId="0" borderId="24" xfId="53" applyFont="1" applyFill="1" applyBorder="1" applyAlignment="1" applyProtection="1">
      <alignment horizontal="center" vertical="top" wrapText="1"/>
      <protection locked="0"/>
    </xf>
    <xf numFmtId="0" fontId="10" fillId="0" borderId="24" xfId="53" applyFont="1" applyFill="1" applyBorder="1" applyAlignment="1" applyProtection="1">
      <alignment horizontal="center" vertical="center" wrapText="1"/>
      <protection locked="0"/>
    </xf>
    <xf numFmtId="0" fontId="10" fillId="0" borderId="24" xfId="53" applyFont="1" applyFill="1" applyBorder="1" applyAlignment="1" applyProtection="1">
      <alignment horizontal="center" vertical="top"/>
      <protection locked="0"/>
    </xf>
    <xf numFmtId="3" fontId="10" fillId="0" borderId="24" xfId="53" applyNumberFormat="1" applyFont="1" applyFill="1" applyBorder="1" applyAlignment="1" applyProtection="1">
      <alignment horizontal="center" vertical="top"/>
      <protection locked="0"/>
    </xf>
    <xf numFmtId="3" fontId="10" fillId="0" borderId="36" xfId="53" applyNumberFormat="1" applyFont="1" applyFill="1" applyBorder="1" applyAlignment="1" applyProtection="1">
      <alignment horizontal="center" vertical="top"/>
      <protection locked="0"/>
    </xf>
    <xf numFmtId="0" fontId="3" fillId="0" borderId="17" xfId="53" applyFont="1" applyFill="1" applyBorder="1" applyAlignment="1" applyProtection="1">
      <alignment horizontal="center" vertical="center"/>
      <protection locked="0"/>
    </xf>
    <xf numFmtId="0" fontId="3" fillId="0" borderId="13" xfId="53" applyFont="1" applyFill="1" applyBorder="1" applyAlignment="1" applyProtection="1">
      <alignment horizontal="left" vertical="center" wrapText="1"/>
      <protection locked="0"/>
    </xf>
    <xf numFmtId="0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 locked="0"/>
    </xf>
    <xf numFmtId="172" fontId="3" fillId="0" borderId="37" xfId="53" applyNumberFormat="1" applyFont="1" applyFill="1" applyBorder="1" applyAlignment="1" applyProtection="1">
      <alignment horizontal="center" vertical="center"/>
      <protection locked="0"/>
    </xf>
    <xf numFmtId="49" fontId="3" fillId="0" borderId="16" xfId="53" applyNumberFormat="1" applyFont="1" applyFill="1" applyBorder="1" applyAlignment="1" applyProtection="1">
      <alignment horizontal="center" vertical="top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center" vertical="top"/>
      <protection locked="0"/>
    </xf>
    <xf numFmtId="172" fontId="3" fillId="0" borderId="25" xfId="53" applyNumberFormat="1" applyFont="1" applyFill="1" applyBorder="1" applyAlignment="1" applyProtection="1">
      <alignment horizontal="center" vertical="center"/>
      <protection locked="0"/>
    </xf>
    <xf numFmtId="49" fontId="4" fillId="0" borderId="16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 applyProtection="1">
      <alignment horizontal="center" vertical="center"/>
      <protection locked="0"/>
    </xf>
    <xf numFmtId="172" fontId="4" fillId="0" borderId="25" xfId="53" applyNumberFormat="1" applyFont="1" applyFill="1" applyBorder="1" applyAlignment="1" applyProtection="1">
      <alignment horizontal="center" vertical="center"/>
      <protection locked="0"/>
    </xf>
    <xf numFmtId="49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4" fontId="3" fillId="0" borderId="25" xfId="53" applyNumberFormat="1" applyFont="1" applyFill="1" applyBorder="1" applyAlignment="1" applyProtection="1">
      <alignment horizontal="center" vertical="center"/>
      <protection locked="0"/>
    </xf>
    <xf numFmtId="49" fontId="4" fillId="0" borderId="16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25" xfId="53" applyNumberFormat="1" applyFont="1" applyFill="1" applyBorder="1" applyAlignment="1" applyProtection="1">
      <alignment horizontal="center" vertical="center"/>
      <protection locked="0"/>
    </xf>
    <xf numFmtId="174" fontId="3" fillId="0" borderId="25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49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174" fontId="4" fillId="0" borderId="25" xfId="53" applyNumberFormat="1" applyFont="1" applyFill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174" fontId="3" fillId="0" borderId="25" xfId="53" applyNumberFormat="1" applyFont="1" applyFill="1" applyBorder="1" applyAlignment="1" applyProtection="1">
      <alignment horizontal="center" vertical="top"/>
      <protection locked="0"/>
    </xf>
    <xf numFmtId="49" fontId="3" fillId="0" borderId="16" xfId="53" applyNumberFormat="1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6" xfId="53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/>
      <protection locked="0"/>
    </xf>
    <xf numFmtId="0" fontId="3" fillId="0" borderId="27" xfId="53" applyFont="1" applyFill="1" applyBorder="1" applyAlignment="1" applyProtection="1">
      <alignment horizontal="left" vertical="center" wrapText="1"/>
      <protection locked="0"/>
    </xf>
    <xf numFmtId="49" fontId="3" fillId="0" borderId="27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27" xfId="53" applyFont="1" applyFill="1" applyBorder="1" applyAlignment="1" applyProtection="1">
      <alignment horizontal="center" vertical="center"/>
      <protection locked="0"/>
    </xf>
    <xf numFmtId="4" fontId="3" fillId="0" borderId="27" xfId="53" applyNumberFormat="1" applyFont="1" applyFill="1" applyBorder="1" applyAlignment="1" applyProtection="1">
      <alignment horizontal="center" vertical="center"/>
      <protection locked="0"/>
    </xf>
    <xf numFmtId="4" fontId="3" fillId="0" borderId="28" xfId="53" applyNumberFormat="1" applyFont="1" applyFill="1" applyBorder="1" applyAlignment="1" applyProtection="1">
      <alignment horizontal="center" vertical="center"/>
      <protection locked="0"/>
    </xf>
    <xf numFmtId="49" fontId="12" fillId="0" borderId="0" xfId="54" applyNumberFormat="1" applyFont="1" applyFill="1">
      <alignment/>
      <protection/>
    </xf>
    <xf numFmtId="49" fontId="24" fillId="0" borderId="0" xfId="54" applyNumberFormat="1" applyFont="1" applyFill="1" applyAlignment="1">
      <alignment horizontal="center"/>
      <protection/>
    </xf>
    <xf numFmtId="3" fontId="9" fillId="0" borderId="0" xfId="53" applyNumberFormat="1" applyFont="1" applyFill="1" applyAlignment="1" applyProtection="1">
      <alignment vertical="top"/>
      <protection locked="0"/>
    </xf>
    <xf numFmtId="3" fontId="9" fillId="0" borderId="0" xfId="53" applyNumberFormat="1" applyFont="1" applyFill="1" applyAlignment="1" applyProtection="1">
      <alignment horizontal="center" vertical="top"/>
      <protection locked="0"/>
    </xf>
    <xf numFmtId="3" fontId="3" fillId="0" borderId="0" xfId="53" applyNumberFormat="1" applyFont="1" applyFill="1" applyAlignment="1" applyProtection="1">
      <alignment vertical="top"/>
      <protection locked="0"/>
    </xf>
    <xf numFmtId="49" fontId="21" fillId="0" borderId="0" xfId="54" applyNumberFormat="1" applyFont="1" applyFill="1" applyAlignment="1">
      <alignment wrapText="1"/>
      <protection/>
    </xf>
    <xf numFmtId="3" fontId="3" fillId="0" borderId="0" xfId="53" applyNumberFormat="1" applyFont="1" applyFill="1" applyAlignment="1" applyProtection="1">
      <alignment horizontal="center" vertical="top"/>
      <protection locked="0"/>
    </xf>
    <xf numFmtId="49" fontId="21" fillId="0" borderId="0" xfId="54" applyNumberFormat="1" applyFont="1" applyFill="1" applyAlignment="1">
      <alignment horizontal="center"/>
      <protection/>
    </xf>
    <xf numFmtId="0" fontId="24" fillId="0" borderId="0" xfId="54" applyFont="1" applyFill="1" applyAlignment="1">
      <alignment horizontal="right"/>
      <protection/>
    </xf>
    <xf numFmtId="0" fontId="21" fillId="0" borderId="0" xfId="54" applyFont="1" applyFill="1">
      <alignment/>
      <protection/>
    </xf>
    <xf numFmtId="0" fontId="21" fillId="0" borderId="0" xfId="54" applyFont="1" applyFill="1" applyAlignment="1">
      <alignment horizontal="center"/>
      <protection/>
    </xf>
    <xf numFmtId="49" fontId="13" fillId="0" borderId="0" xfId="54" applyNumberFormat="1" applyFont="1" applyFill="1" applyBorder="1" applyAlignment="1">
      <alignment horizontal="center" wrapText="1"/>
      <protection/>
    </xf>
    <xf numFmtId="49" fontId="24" fillId="0" borderId="0" xfId="54" applyNumberFormat="1" applyFont="1" applyFill="1" applyBorder="1" applyAlignment="1">
      <alignment horizontal="center" wrapText="1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49" fontId="4" fillId="0" borderId="38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0" fontId="4" fillId="0" borderId="18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9" xfId="54" applyFont="1" applyFill="1" applyBorder="1" applyAlignment="1">
      <alignment horizontal="center"/>
      <protection/>
    </xf>
    <xf numFmtId="0" fontId="4" fillId="0" borderId="25" xfId="54" applyFont="1" applyFill="1" applyBorder="1" applyAlignment="1">
      <alignment horizontal="center"/>
      <protection/>
    </xf>
    <xf numFmtId="49" fontId="23" fillId="0" borderId="17" xfId="52" applyNumberFormat="1" applyFont="1" applyFill="1" applyBorder="1" applyAlignment="1">
      <alignment horizontal="center" wrapText="1"/>
      <protection/>
    </xf>
    <xf numFmtId="49" fontId="23" fillId="0" borderId="16" xfId="52" applyNumberFormat="1" applyFont="1" applyFill="1" applyBorder="1" applyAlignment="1">
      <alignment horizontal="center" wrapText="1"/>
      <protection/>
    </xf>
    <xf numFmtId="0" fontId="65" fillId="0" borderId="0" xfId="0" applyFont="1" applyFill="1" applyBorder="1" applyAlignment="1">
      <alignment/>
    </xf>
    <xf numFmtId="49" fontId="3" fillId="0" borderId="10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9" fontId="11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 applyAlignment="1">
      <alignment horizontal="center"/>
      <protection/>
    </xf>
    <xf numFmtId="49" fontId="11" fillId="0" borderId="10" xfId="54" applyNumberFormat="1" applyFont="1" applyFill="1" applyBorder="1" applyAlignment="1">
      <alignment horizontal="center" wrapText="1"/>
      <protection/>
    </xf>
    <xf numFmtId="49" fontId="11" fillId="0" borderId="10" xfId="54" applyNumberFormat="1" applyFont="1" applyFill="1" applyBorder="1" applyAlignment="1">
      <alignment horizontal="left" wrapText="1"/>
      <protection/>
    </xf>
    <xf numFmtId="4" fontId="11" fillId="0" borderId="10" xfId="54" applyNumberFormat="1" applyFont="1" applyFill="1" applyBorder="1" applyAlignment="1">
      <alignment horizontal="right" wrapText="1"/>
      <protection/>
    </xf>
    <xf numFmtId="49" fontId="14" fillId="0" borderId="10" xfId="54" applyNumberFormat="1" applyFont="1" applyFill="1" applyBorder="1" applyAlignment="1">
      <alignment horizontal="left" wrapText="1"/>
      <protection/>
    </xf>
    <xf numFmtId="4" fontId="14" fillId="0" borderId="10" xfId="59" applyNumberFormat="1" applyFont="1" applyFill="1" applyBorder="1" applyAlignment="1">
      <alignment horizontal="right"/>
      <protection/>
    </xf>
    <xf numFmtId="49" fontId="14" fillId="0" borderId="10" xfId="54" applyNumberFormat="1" applyFont="1" applyFill="1" applyBorder="1" applyAlignment="1">
      <alignment wrapText="1"/>
      <protection/>
    </xf>
    <xf numFmtId="4" fontId="14" fillId="0" borderId="10" xfId="54" applyNumberFormat="1" applyFont="1" applyFill="1" applyBorder="1" applyAlignment="1">
      <alignment horizontal="right" wrapText="1"/>
      <protection/>
    </xf>
    <xf numFmtId="0" fontId="14" fillId="0" borderId="10" xfId="54" applyFont="1" applyFill="1" applyBorder="1" applyAlignment="1">
      <alignment wrapText="1"/>
      <protection/>
    </xf>
    <xf numFmtId="4" fontId="14" fillId="0" borderId="10" xfId="54" applyNumberFormat="1" applyFont="1" applyFill="1" applyBorder="1" applyAlignment="1">
      <alignment horizontal="right"/>
      <protection/>
    </xf>
    <xf numFmtId="4" fontId="11" fillId="0" borderId="10" xfId="54" applyNumberFormat="1" applyFont="1" applyFill="1" applyBorder="1" applyAlignment="1">
      <alignment horizontal="right"/>
      <protection/>
    </xf>
    <xf numFmtId="0" fontId="11" fillId="0" borderId="10" xfId="54" applyFont="1" applyFill="1" applyBorder="1" applyAlignment="1">
      <alignment wrapText="1"/>
      <protection/>
    </xf>
    <xf numFmtId="49" fontId="11" fillId="0" borderId="10" xfId="54" applyNumberFormat="1" applyFont="1" applyFill="1" applyBorder="1" applyAlignment="1">
      <alignment wrapText="1"/>
      <protection/>
    </xf>
    <xf numFmtId="49" fontId="11" fillId="0" borderId="39" xfId="54" applyNumberFormat="1" applyFont="1" applyFill="1" applyBorder="1" applyAlignment="1">
      <alignment horizontal="center"/>
      <protection/>
    </xf>
    <xf numFmtId="49" fontId="11" fillId="0" borderId="39" xfId="54" applyNumberFormat="1" applyFont="1" applyFill="1" applyBorder="1" applyAlignment="1">
      <alignment horizontal="left" wrapText="1"/>
      <protection/>
    </xf>
    <xf numFmtId="49" fontId="14" fillId="0" borderId="39" xfId="54" applyNumberFormat="1" applyFont="1" applyFill="1" applyBorder="1" applyAlignment="1">
      <alignment horizontal="center"/>
      <protection/>
    </xf>
    <xf numFmtId="4" fontId="11" fillId="0" borderId="40" xfId="54" applyNumberFormat="1" applyFont="1" applyFill="1" applyBorder="1" applyAlignment="1">
      <alignment horizontal="right"/>
      <protection/>
    </xf>
    <xf numFmtId="49" fontId="6" fillId="0" borderId="0" xfId="54" applyNumberFormat="1" applyFill="1">
      <alignment/>
      <protection/>
    </xf>
    <xf numFmtId="3" fontId="17" fillId="0" borderId="0" xfId="53" applyNumberFormat="1" applyFont="1" applyFill="1" applyAlignment="1" applyProtection="1">
      <alignment vertical="top"/>
      <protection locked="0"/>
    </xf>
    <xf numFmtId="3" fontId="17" fillId="0" borderId="0" xfId="53" applyNumberFormat="1" applyFont="1" applyFill="1" applyAlignment="1" applyProtection="1">
      <alignment horizontal="center" vertical="top"/>
      <protection locked="0"/>
    </xf>
    <xf numFmtId="0" fontId="19" fillId="0" borderId="17" xfId="53" applyFont="1" applyFill="1" applyBorder="1" applyAlignment="1" applyProtection="1">
      <alignment horizontal="center" vertical="center" wrapText="1"/>
      <protection locked="0"/>
    </xf>
    <xf numFmtId="0" fontId="19" fillId="0" borderId="13" xfId="53" applyFont="1" applyFill="1" applyBorder="1" applyAlignment="1" applyProtection="1">
      <alignment horizontal="center" vertical="center" wrapText="1"/>
      <protection locked="0"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53" applyNumberFormat="1" applyFont="1" applyFill="1" applyBorder="1" applyAlignment="1" applyProtection="1">
      <alignment horizontal="center" vertical="center"/>
      <protection locked="0"/>
    </xf>
    <xf numFmtId="49" fontId="25" fillId="0" borderId="0" xfId="54" applyNumberFormat="1" applyFont="1" applyFill="1" applyAlignment="1">
      <alignment horizontal="left" vertical="center"/>
      <protection/>
    </xf>
    <xf numFmtId="49" fontId="24" fillId="0" borderId="0" xfId="54" applyNumberFormat="1" applyFont="1" applyFill="1" applyAlignment="1">
      <alignment horizontal="left" vertical="center"/>
      <protection/>
    </xf>
    <xf numFmtId="49" fontId="26" fillId="0" borderId="0" xfId="54" applyNumberFormat="1" applyFont="1" applyFill="1" applyBorder="1" applyAlignment="1">
      <alignment horizontal="left" vertical="center" wrapText="1"/>
      <protection/>
    </xf>
    <xf numFmtId="49" fontId="3" fillId="0" borderId="13" xfId="52" applyNumberFormat="1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9" fontId="4" fillId="0" borderId="12" xfId="52" applyNumberFormat="1" applyFont="1" applyFill="1" applyBorder="1" applyAlignment="1">
      <alignment horizontal="left" vertical="center" wrapText="1"/>
      <protection/>
    </xf>
    <xf numFmtId="49" fontId="3" fillId="0" borderId="14" xfId="52" applyNumberFormat="1" applyFont="1" applyFill="1" applyBorder="1" applyAlignment="1">
      <alignment horizontal="left" vertical="center" wrapText="1"/>
      <protection/>
    </xf>
    <xf numFmtId="49" fontId="4" fillId="0" borderId="14" xfId="52" applyNumberFormat="1" applyFont="1" applyFill="1" applyBorder="1" applyAlignment="1">
      <alignment horizontal="left" vertical="center" wrapText="1"/>
      <protection/>
    </xf>
    <xf numFmtId="173" fontId="3" fillId="0" borderId="12" xfId="52" applyNumberFormat="1" applyFont="1" applyFill="1" applyBorder="1" applyAlignment="1">
      <alignment horizontal="left" vertical="center" wrapText="1"/>
      <protection/>
    </xf>
    <xf numFmtId="49" fontId="24" fillId="0" borderId="0" xfId="54" applyNumberFormat="1" applyFont="1" applyFill="1" applyAlignment="1">
      <alignment horizontal="left" vertical="center" wrapText="1"/>
      <protection/>
    </xf>
    <xf numFmtId="49" fontId="24" fillId="0" borderId="0" xfId="54" applyNumberFormat="1" applyFont="1" applyFill="1" applyBorder="1" applyAlignment="1">
      <alignment horizontal="left" vertical="center" wrapText="1"/>
      <protection/>
    </xf>
    <xf numFmtId="49" fontId="4" fillId="0" borderId="18" xfId="54" applyNumberFormat="1" applyFont="1" applyFill="1" applyBorder="1" applyAlignment="1">
      <alignment horizontal="left" vertical="center" wrapText="1"/>
      <protection/>
    </xf>
    <xf numFmtId="0" fontId="64" fillId="0" borderId="10" xfId="56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3" fillId="0" borderId="19" xfId="52" applyNumberFormat="1" applyFont="1" applyFill="1" applyBorder="1" applyAlignment="1">
      <alignment horizontal="left" vertical="center" wrapText="1"/>
      <protection/>
    </xf>
    <xf numFmtId="49" fontId="4" fillId="0" borderId="15" xfId="52" applyNumberFormat="1" applyFont="1" applyFill="1" applyBorder="1" applyAlignment="1">
      <alignment horizontal="left" vertical="center" wrapText="1"/>
      <protection/>
    </xf>
    <xf numFmtId="0" fontId="63" fillId="0" borderId="10" xfId="61" applyFont="1" applyFill="1" applyBorder="1" applyAlignment="1">
      <alignment horizontal="left" vertical="center" wrapText="1"/>
      <protection/>
    </xf>
    <xf numFmtId="0" fontId="63" fillId="0" borderId="12" xfId="56" applyFont="1" applyFill="1" applyBorder="1" applyAlignment="1">
      <alignment horizontal="left" vertical="center"/>
      <protection/>
    </xf>
    <xf numFmtId="0" fontId="63" fillId="0" borderId="12" xfId="56" applyFont="1" applyFill="1" applyBorder="1" applyAlignment="1">
      <alignment horizontal="left"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58" applyFont="1" applyFill="1" applyBorder="1" applyAlignment="1">
      <alignment horizontal="left" vertical="center" wrapText="1"/>
      <protection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10" xfId="60" applyFont="1" applyFill="1" applyBorder="1" applyAlignment="1">
      <alignment horizontal="left" vertical="center" wrapText="1"/>
      <protection/>
    </xf>
    <xf numFmtId="49" fontId="4" fillId="0" borderId="23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7" fillId="0" borderId="10" xfId="56" applyFont="1" applyFill="1" applyBorder="1" applyAlignment="1">
      <alignment horizontal="left" vertical="center" wrapText="1" shrinkToFit="1"/>
      <protection/>
    </xf>
    <xf numFmtId="0" fontId="0" fillId="0" borderId="0" xfId="0" applyBorder="1" applyAlignment="1">
      <alignment/>
    </xf>
    <xf numFmtId="0" fontId="63" fillId="0" borderId="0" xfId="0" applyFont="1" applyFill="1" applyBorder="1" applyAlignment="1">
      <alignment wrapText="1"/>
    </xf>
    <xf numFmtId="49" fontId="3" fillId="0" borderId="0" xfId="53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53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left" wrapText="1"/>
      <protection/>
    </xf>
    <xf numFmtId="4" fontId="3" fillId="0" borderId="10" xfId="52" applyNumberFormat="1" applyFont="1" applyFill="1" applyBorder="1" applyAlignment="1">
      <alignment horizontal="right" wrapText="1"/>
      <protection/>
    </xf>
    <xf numFmtId="49" fontId="27" fillId="0" borderId="12" xfId="52" applyNumberFormat="1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wrapText="1"/>
      <protection locked="0"/>
    </xf>
    <xf numFmtId="1" fontId="3" fillId="0" borderId="0" xfId="53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3" applyNumberFormat="1" applyFont="1" applyFill="1" applyBorder="1" applyAlignment="1" applyProtection="1">
      <alignment horizontal="center" vertical="center"/>
      <protection locked="0"/>
    </xf>
    <xf numFmtId="3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/>
      <protection locked="0"/>
    </xf>
    <xf numFmtId="4" fontId="3" fillId="0" borderId="0" xfId="53" applyNumberFormat="1" applyFont="1" applyFill="1" applyBorder="1" applyAlignment="1" applyProtection="1">
      <alignment/>
      <protection locked="0"/>
    </xf>
    <xf numFmtId="0" fontId="3" fillId="0" borderId="0" xfId="53" applyFont="1" applyFill="1" applyBorder="1" applyAlignment="1" applyProtection="1">
      <alignment horizontal="left" wrapText="1"/>
      <protection locked="0"/>
    </xf>
    <xf numFmtId="3" fontId="3" fillId="0" borderId="0" xfId="53" applyNumberFormat="1" applyFont="1" applyFill="1" applyBorder="1" applyAlignment="1" applyProtection="1">
      <alignment horizontal="center"/>
      <protection locked="0"/>
    </xf>
    <xf numFmtId="4" fontId="3" fillId="0" borderId="0" xfId="53" applyNumberFormat="1" applyFont="1" applyFill="1" applyBorder="1" applyAlignment="1" applyProtection="1">
      <alignment horizontal="center"/>
      <protection locked="0"/>
    </xf>
    <xf numFmtId="172" fontId="19" fillId="0" borderId="14" xfId="53" applyNumberFormat="1" applyFont="1" applyFill="1" applyBorder="1" applyAlignment="1" applyProtection="1">
      <alignment horizontal="center" vertical="center"/>
      <protection locked="0"/>
    </xf>
    <xf numFmtId="0" fontId="28" fillId="0" borderId="16" xfId="53" applyFont="1" applyFill="1" applyBorder="1" applyAlignment="1" applyProtection="1">
      <alignment horizontal="left" vertical="center" wrapText="1"/>
      <protection locked="0"/>
    </xf>
    <xf numFmtId="172" fontId="28" fillId="0" borderId="14" xfId="53" applyNumberFormat="1" applyFont="1" applyFill="1" applyBorder="1" applyAlignment="1" applyProtection="1">
      <alignment horizontal="center" vertical="center"/>
      <protection locked="0"/>
    </xf>
    <xf numFmtId="49" fontId="22" fillId="16" borderId="16" xfId="52" applyNumberFormat="1" applyFont="1" applyFill="1" applyBorder="1" applyAlignment="1">
      <alignment horizontal="center" wrapText="1"/>
      <protection/>
    </xf>
    <xf numFmtId="0" fontId="3" fillId="16" borderId="14" xfId="52" applyFont="1" applyFill="1" applyBorder="1" applyAlignment="1">
      <alignment horizontal="left" vertical="center" wrapText="1"/>
      <protection/>
    </xf>
    <xf numFmtId="0" fontId="3" fillId="16" borderId="14" xfId="52" applyFont="1" applyFill="1" applyBorder="1" applyAlignment="1">
      <alignment horizontal="center" wrapText="1"/>
      <protection/>
    </xf>
    <xf numFmtId="49" fontId="3" fillId="16" borderId="10" xfId="52" applyNumberFormat="1" applyFont="1" applyFill="1" applyBorder="1" applyAlignment="1">
      <alignment horizontal="center" wrapText="1"/>
      <protection/>
    </xf>
    <xf numFmtId="0" fontId="64" fillId="0" borderId="10" xfId="61" applyFont="1" applyFill="1" applyBorder="1" applyAlignment="1">
      <alignment horizontal="left" vertical="center" wrapText="1"/>
      <protection/>
    </xf>
    <xf numFmtId="4" fontId="3" fillId="0" borderId="10" xfId="54" applyNumberFormat="1" applyFont="1" applyFill="1" applyBorder="1" applyAlignment="1">
      <alignment horizontal="right"/>
      <protection/>
    </xf>
    <xf numFmtId="172" fontId="3" fillId="0" borderId="10" xfId="52" applyNumberFormat="1" applyFont="1" applyFill="1" applyBorder="1" applyAlignment="1">
      <alignment horizontal="right" wrapText="1"/>
      <protection/>
    </xf>
    <xf numFmtId="172" fontId="4" fillId="0" borderId="10" xfId="52" applyNumberFormat="1" applyFont="1" applyFill="1" applyBorder="1" applyAlignment="1">
      <alignment horizontal="right" wrapText="1"/>
      <protection/>
    </xf>
    <xf numFmtId="4" fontId="4" fillId="0" borderId="27" xfId="52" applyNumberFormat="1" applyFont="1" applyFill="1" applyBorder="1" applyAlignment="1">
      <alignment horizontal="right" wrapText="1"/>
      <protection/>
    </xf>
    <xf numFmtId="4" fontId="3" fillId="0" borderId="10" xfId="52" applyNumberFormat="1" applyFont="1" applyFill="1" applyBorder="1" applyAlignment="1" applyProtection="1">
      <alignment horizontal="right"/>
      <protection locked="0"/>
    </xf>
    <xf numFmtId="49" fontId="3" fillId="0" borderId="10" xfId="52" applyNumberFormat="1" applyFont="1" applyFill="1" applyBorder="1" applyAlignment="1">
      <alignment horizontal="right"/>
      <protection/>
    </xf>
    <xf numFmtId="4" fontId="3" fillId="16" borderId="10" xfId="52" applyNumberFormat="1" applyFont="1" applyFill="1" applyBorder="1" applyAlignment="1">
      <alignment horizontal="right" wrapText="1"/>
      <protection/>
    </xf>
    <xf numFmtId="4" fontId="3" fillId="16" borderId="10" xfId="54" applyNumberFormat="1" applyFont="1" applyFill="1" applyBorder="1" applyAlignment="1">
      <alignment horizontal="right"/>
      <protection/>
    </xf>
    <xf numFmtId="4" fontId="4" fillId="0" borderId="41" xfId="54" applyNumberFormat="1" applyFont="1" applyFill="1" applyBorder="1" applyAlignment="1">
      <alignment horizontal="right" wrapText="1"/>
      <protection/>
    </xf>
    <xf numFmtId="0" fontId="66" fillId="33" borderId="0" xfId="0" applyFont="1" applyFill="1" applyAlignment="1">
      <alignment/>
    </xf>
    <xf numFmtId="4" fontId="3" fillId="0" borderId="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53" applyNumberFormat="1" applyFont="1" applyFill="1" applyBorder="1" applyAlignment="1" applyProtection="1">
      <alignment horizontal="center" vertical="center"/>
      <protection locked="0"/>
    </xf>
    <xf numFmtId="4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vertical="top" wrapText="1"/>
      <protection locked="0"/>
    </xf>
    <xf numFmtId="0" fontId="10" fillId="0" borderId="0" xfId="53" applyFont="1" applyFill="1" applyBorder="1" applyAlignment="1" applyProtection="1">
      <alignment vertical="top"/>
      <protection locked="0"/>
    </xf>
    <xf numFmtId="49" fontId="29" fillId="0" borderId="0" xfId="54" applyNumberFormat="1" applyFont="1" applyFill="1">
      <alignment/>
      <protection/>
    </xf>
    <xf numFmtId="49" fontId="13" fillId="0" borderId="0" xfId="54" applyNumberFormat="1" applyFont="1" applyFill="1" applyAlignment="1">
      <alignment horizontal="left"/>
      <protection/>
    </xf>
    <xf numFmtId="0" fontId="10" fillId="0" borderId="0" xfId="53" applyFont="1" applyFill="1" applyAlignment="1" applyProtection="1">
      <alignment vertical="top" wrapText="1"/>
      <protection locked="0"/>
    </xf>
    <xf numFmtId="49" fontId="11" fillId="34" borderId="17" xfId="52" applyNumberFormat="1" applyFont="1" applyFill="1" applyBorder="1" applyAlignment="1">
      <alignment horizontal="center" wrapText="1"/>
      <protection/>
    </xf>
    <xf numFmtId="49" fontId="3" fillId="34" borderId="14" xfId="52" applyNumberFormat="1" applyFont="1" applyFill="1" applyBorder="1" applyAlignment="1">
      <alignment horizontal="left" vertical="center"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49" fontId="3" fillId="34" borderId="13" xfId="52" applyNumberFormat="1" applyFont="1" applyFill="1" applyBorder="1" applyAlignment="1">
      <alignment horizontal="center" wrapText="1"/>
      <protection/>
    </xf>
    <xf numFmtId="49" fontId="3" fillId="34" borderId="15" xfId="52" applyNumberFormat="1" applyFont="1" applyFill="1" applyBorder="1" applyAlignment="1">
      <alignment horizontal="center" wrapText="1"/>
      <protection/>
    </xf>
    <xf numFmtId="4" fontId="3" fillId="34" borderId="10" xfId="52" applyNumberFormat="1" applyFont="1" applyFill="1" applyBorder="1" applyAlignment="1">
      <alignment horizontal="right" wrapText="1"/>
      <protection/>
    </xf>
    <xf numFmtId="4" fontId="3" fillId="34" borderId="10" xfId="54" applyNumberFormat="1" applyFont="1" applyFill="1" applyBorder="1" applyAlignment="1">
      <alignment horizontal="right"/>
      <protection/>
    </xf>
    <xf numFmtId="49" fontId="22" fillId="34" borderId="17" xfId="52" applyNumberFormat="1" applyFont="1" applyFill="1" applyBorder="1" applyAlignment="1">
      <alignment horizont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Fill="1" applyAlignment="1" applyProtection="1">
      <alignment horizontal="right" vertical="top"/>
      <protection locked="0"/>
    </xf>
    <xf numFmtId="0" fontId="3" fillId="0" borderId="0" xfId="53" applyFont="1" applyFill="1" applyAlignment="1" applyProtection="1">
      <alignment horizontal="right" vertical="top" wrapText="1"/>
      <protection locked="0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Alignment="1" applyProtection="1">
      <alignment horizontal="center" vertical="top" wrapText="1"/>
      <protection locked="0"/>
    </xf>
    <xf numFmtId="3" fontId="3" fillId="0" borderId="0" xfId="53" applyNumberFormat="1" applyFont="1" applyFill="1" applyAlignment="1" applyProtection="1">
      <alignment horizontal="right" vertical="top"/>
      <protection locked="0"/>
    </xf>
    <xf numFmtId="0" fontId="10" fillId="0" borderId="0" xfId="53" applyFont="1" applyFill="1" applyBorder="1" applyAlignment="1" applyProtection="1">
      <alignment horizontal="center" vertical="top" wrapText="1"/>
      <protection locked="0"/>
    </xf>
    <xf numFmtId="3" fontId="3" fillId="0" borderId="0" xfId="53" applyNumberFormat="1" applyFont="1" applyFill="1" applyBorder="1" applyAlignment="1" applyProtection="1">
      <alignment horizontal="right" vertical="top"/>
      <protection locked="0"/>
    </xf>
    <xf numFmtId="9" fontId="3" fillId="0" borderId="42" xfId="54" applyNumberFormat="1" applyFont="1" applyFill="1" applyBorder="1" applyAlignment="1">
      <alignment horizontal="center" vertical="center" wrapText="1"/>
      <protection/>
    </xf>
    <xf numFmtId="9" fontId="3" fillId="0" borderId="18" xfId="54" applyNumberFormat="1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9" fontId="3" fillId="0" borderId="43" xfId="54" applyNumberFormat="1" applyFont="1" applyFill="1" applyBorder="1" applyAlignment="1">
      <alignment horizontal="center" vertical="center" wrapText="1"/>
      <protection/>
    </xf>
    <xf numFmtId="9" fontId="3" fillId="0" borderId="13" xfId="54" applyNumberFormat="1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49" fontId="3" fillId="0" borderId="44" xfId="54" applyNumberFormat="1" applyFont="1" applyFill="1" applyBorder="1" applyAlignment="1">
      <alignment horizontal="center" vertical="center" wrapText="1"/>
      <protection/>
    </xf>
    <xf numFmtId="49" fontId="3" fillId="0" borderId="38" xfId="54" applyNumberFormat="1" applyFont="1" applyFill="1" applyBorder="1" applyAlignment="1">
      <alignment horizontal="center" vertical="center" wrapText="1"/>
      <protection/>
    </xf>
    <xf numFmtId="49" fontId="3" fillId="0" borderId="42" xfId="54" applyNumberFormat="1" applyFont="1" applyFill="1" applyBorder="1" applyAlignment="1">
      <alignment horizontal="left" vertical="center" wrapText="1"/>
      <protection/>
    </xf>
    <xf numFmtId="49" fontId="3" fillId="0" borderId="18" xfId="54" applyNumberFormat="1" applyFont="1" applyFill="1" applyBorder="1" applyAlignment="1">
      <alignment horizontal="left" vertical="center" wrapText="1"/>
      <protection/>
    </xf>
    <xf numFmtId="49" fontId="3" fillId="0" borderId="42" xfId="54" applyNumberFormat="1" applyFont="1" applyFill="1" applyBorder="1" applyAlignment="1">
      <alignment horizontal="center" vertical="center" wrapText="1"/>
      <protection/>
    </xf>
    <xf numFmtId="49" fontId="3" fillId="0" borderId="18" xfId="54" applyNumberFormat="1" applyFont="1" applyFill="1" applyBorder="1" applyAlignment="1">
      <alignment horizontal="center" vertical="center" wrapText="1"/>
      <protection/>
    </xf>
    <xf numFmtId="49" fontId="13" fillId="0" borderId="0" xfId="54" applyNumberFormat="1" applyFont="1" applyFill="1" applyBorder="1" applyAlignment="1">
      <alignment horizontal="center" wrapText="1"/>
      <protection/>
    </xf>
    <xf numFmtId="49" fontId="13" fillId="0" borderId="15" xfId="54" applyNumberFormat="1" applyFont="1" applyFill="1" applyBorder="1" applyAlignment="1">
      <alignment horizontal="center" vertical="center" wrapText="1"/>
      <protection/>
    </xf>
    <xf numFmtId="3" fontId="11" fillId="0" borderId="0" xfId="53" applyNumberFormat="1" applyFont="1" applyFill="1" applyAlignment="1" applyProtection="1">
      <alignment horizontal="right" vertical="top"/>
      <protection locked="0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center" wrapText="1"/>
      <protection locked="0"/>
    </xf>
    <xf numFmtId="0" fontId="3" fillId="0" borderId="13" xfId="53" applyFont="1" applyFill="1" applyBorder="1" applyAlignment="1" applyProtection="1">
      <alignment horizont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/>
      <protection locked="0"/>
    </xf>
    <xf numFmtId="4" fontId="3" fillId="0" borderId="13" xfId="53" applyNumberFormat="1" applyFont="1" applyFill="1" applyBorder="1" applyAlignment="1" applyProtection="1">
      <alignment horizontal="center" vertical="center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/>
    </xf>
    <xf numFmtId="4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19" fillId="0" borderId="45" xfId="53" applyFont="1" applyFill="1" applyBorder="1" applyAlignment="1" applyProtection="1">
      <alignment horizontal="center" vertical="center" wrapText="1"/>
      <protection locked="0"/>
    </xf>
    <xf numFmtId="0" fontId="19" fillId="0" borderId="17" xfId="53" applyFont="1" applyFill="1" applyBorder="1" applyAlignment="1" applyProtection="1">
      <alignment horizontal="center" vertical="center" wrapText="1"/>
      <protection locked="0"/>
    </xf>
    <xf numFmtId="0" fontId="19" fillId="0" borderId="43" xfId="53" applyFont="1" applyFill="1" applyBorder="1" applyAlignment="1" applyProtection="1">
      <alignment horizontal="center" vertical="center" wrapText="1"/>
      <protection locked="0"/>
    </xf>
    <xf numFmtId="0" fontId="19" fillId="0" borderId="13" xfId="53" applyFont="1" applyFill="1" applyBorder="1" applyAlignment="1" applyProtection="1">
      <alignment horizontal="center" vertical="center" wrapText="1"/>
      <protection locked="0"/>
    </xf>
    <xf numFmtId="172" fontId="19" fillId="0" borderId="43" xfId="53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53" applyNumberFormat="1" applyFont="1" applyFill="1" applyBorder="1" applyAlignment="1" applyProtection="1">
      <alignment horizontal="center" vertical="center" wrapText="1"/>
      <protection locked="0"/>
    </xf>
    <xf numFmtId="172" fontId="19" fillId="0" borderId="46" xfId="53" applyNumberFormat="1" applyFont="1" applyFill="1" applyBorder="1" applyAlignment="1" applyProtection="1">
      <alignment horizontal="center" vertical="center" wrapText="1"/>
      <protection locked="0"/>
    </xf>
    <xf numFmtId="172" fontId="19" fillId="0" borderId="37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Alignment="1" applyProtection="1">
      <alignment horizontal="center" vertical="top" wrapText="1"/>
      <protection locked="0"/>
    </xf>
    <xf numFmtId="3" fontId="63" fillId="0" borderId="0" xfId="53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№2 Расходы сводная бюджетная роспись 2012г." xfId="54"/>
    <cellStyle name="Обычный 3 20" xfId="55"/>
    <cellStyle name="Обычный 3 4 2" xfId="56"/>
    <cellStyle name="Обычный 3 4 2 17" xfId="57"/>
    <cellStyle name="Обычный 3 4 2 3 16" xfId="58"/>
    <cellStyle name="Обычный 4" xfId="59"/>
    <cellStyle name="Обычный 7 17" xfId="60"/>
    <cellStyle name="Обычный 7 2 1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81"/>
  <sheetViews>
    <sheetView view="pageBreakPreview" zoomScale="80" zoomScaleNormal="70" zoomScaleSheetLayoutView="80" zoomScalePageLayoutView="0" workbookViewId="0" topLeftCell="A202">
      <selection activeCell="A1" sqref="A1"/>
    </sheetView>
  </sheetViews>
  <sheetFormatPr defaultColWidth="9.140625" defaultRowHeight="15"/>
  <cols>
    <col min="1" max="1" width="52.421875" style="201" customWidth="1"/>
    <col min="2" max="2" width="10.140625" style="201" customWidth="1"/>
    <col min="3" max="3" width="33.28125" style="201" customWidth="1"/>
    <col min="4" max="4" width="18.7109375" style="201" customWidth="1"/>
    <col min="5" max="5" width="20.421875" style="201" customWidth="1"/>
    <col min="6" max="6" width="19.7109375" style="201" customWidth="1"/>
  </cols>
  <sheetData>
    <row r="1" spans="1:6" ht="15.75">
      <c r="A1" s="383"/>
      <c r="B1" s="69"/>
      <c r="C1" s="139"/>
      <c r="D1" s="406" t="s">
        <v>564</v>
      </c>
      <c r="E1" s="406"/>
      <c r="F1" s="406"/>
    </row>
    <row r="2" spans="1:6" ht="15.75">
      <c r="A2" s="69"/>
      <c r="B2" s="69"/>
      <c r="C2" s="406" t="s">
        <v>346</v>
      </c>
      <c r="D2" s="406"/>
      <c r="E2" s="406"/>
      <c r="F2" s="406"/>
    </row>
    <row r="3" spans="1:6" ht="15.75">
      <c r="A3" s="69"/>
      <c r="B3" s="69"/>
      <c r="C3" s="406" t="s">
        <v>565</v>
      </c>
      <c r="D3" s="406"/>
      <c r="E3" s="406"/>
      <c r="F3" s="406"/>
    </row>
    <row r="4" spans="1:6" ht="15.75">
      <c r="A4" s="69"/>
      <c r="B4" s="69"/>
      <c r="C4" s="406" t="s">
        <v>882</v>
      </c>
      <c r="D4" s="406"/>
      <c r="E4" s="406"/>
      <c r="F4" s="406"/>
    </row>
    <row r="5" spans="1:6" ht="15.75">
      <c r="A5" s="69"/>
      <c r="B5" s="69"/>
      <c r="C5" s="406"/>
      <c r="D5" s="406"/>
      <c r="E5" s="406"/>
      <c r="F5" s="406"/>
    </row>
    <row r="6" spans="1:12" ht="15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6" ht="46.5" customHeight="1">
      <c r="A7" s="405" t="s">
        <v>880</v>
      </c>
      <c r="B7" s="405"/>
      <c r="C7" s="405"/>
      <c r="D7" s="400" t="s">
        <v>0</v>
      </c>
      <c r="E7" s="400"/>
      <c r="F7" s="1" t="s">
        <v>1</v>
      </c>
    </row>
    <row r="8" spans="1:6" ht="15.75">
      <c r="A8" s="398" t="s">
        <v>566</v>
      </c>
      <c r="B8" s="398"/>
      <c r="C8" s="398"/>
      <c r="D8" s="399" t="s">
        <v>2</v>
      </c>
      <c r="E8" s="399"/>
      <c r="F8" s="151" t="s">
        <v>881</v>
      </c>
    </row>
    <row r="9" spans="1:6" ht="15.75">
      <c r="A9" s="398" t="s">
        <v>567</v>
      </c>
      <c r="B9" s="398"/>
      <c r="C9" s="398"/>
      <c r="D9" s="400" t="s">
        <v>3</v>
      </c>
      <c r="E9" s="400"/>
      <c r="F9" s="2"/>
    </row>
    <row r="10" spans="1:6" ht="15.75">
      <c r="A10" s="138" t="s">
        <v>4</v>
      </c>
      <c r="B10" s="138"/>
      <c r="C10" s="138"/>
      <c r="D10" s="140"/>
      <c r="E10" s="140" t="s">
        <v>5</v>
      </c>
      <c r="F10" s="2" t="s">
        <v>6</v>
      </c>
    </row>
    <row r="11" spans="1:6" ht="15.75">
      <c r="A11" s="138" t="s">
        <v>7</v>
      </c>
      <c r="B11" s="138"/>
      <c r="C11" s="138"/>
      <c r="D11" s="140"/>
      <c r="E11" s="140" t="s">
        <v>8</v>
      </c>
      <c r="F11" s="3">
        <v>40303000</v>
      </c>
    </row>
    <row r="12" spans="1:6" ht="15.75">
      <c r="A12" s="138"/>
      <c r="B12" s="138"/>
      <c r="C12" s="138"/>
      <c r="D12" s="140"/>
      <c r="E12" s="140"/>
      <c r="F12" s="4">
        <v>383</v>
      </c>
    </row>
    <row r="13" spans="1:6" ht="16.5" thickBot="1">
      <c r="A13" s="5"/>
      <c r="B13" s="5"/>
      <c r="C13" s="5"/>
      <c r="D13" s="5"/>
      <c r="E13" s="6"/>
      <c r="F13" s="7"/>
    </row>
    <row r="14" spans="1:7" ht="63">
      <c r="A14" s="163" t="s">
        <v>9</v>
      </c>
      <c r="B14" s="164" t="s">
        <v>10</v>
      </c>
      <c r="C14" s="164" t="s">
        <v>11</v>
      </c>
      <c r="D14" s="164" t="s">
        <v>12</v>
      </c>
      <c r="E14" s="165" t="s">
        <v>13</v>
      </c>
      <c r="F14" s="166" t="s">
        <v>14</v>
      </c>
      <c r="G14" s="201"/>
    </row>
    <row r="15" spans="1:7" ht="15.75">
      <c r="A15" s="167">
        <v>1</v>
      </c>
      <c r="B15" s="8"/>
      <c r="C15" s="9">
        <v>2</v>
      </c>
      <c r="D15" s="9">
        <v>3</v>
      </c>
      <c r="E15" s="10">
        <v>4</v>
      </c>
      <c r="F15" s="168">
        <v>5</v>
      </c>
      <c r="G15" s="201"/>
    </row>
    <row r="16" spans="1:7" ht="15.75">
      <c r="A16" s="169" t="s">
        <v>15</v>
      </c>
      <c r="B16" s="141"/>
      <c r="C16" s="11" t="s">
        <v>16</v>
      </c>
      <c r="D16" s="12">
        <f>D17+D40</f>
        <v>47010100</v>
      </c>
      <c r="E16" s="12">
        <f>E17+E40</f>
        <v>46869135.79000001</v>
      </c>
      <c r="F16" s="12">
        <f>D16-E16</f>
        <v>140964.20999999344</v>
      </c>
      <c r="G16" s="201"/>
    </row>
    <row r="17" spans="1:7" ht="15.75">
      <c r="A17" s="152" t="s">
        <v>17</v>
      </c>
      <c r="B17" s="16" t="s">
        <v>20</v>
      </c>
      <c r="C17" s="14" t="s">
        <v>18</v>
      </c>
      <c r="D17" s="15">
        <f>D18+D21+D26+D30</f>
        <v>20840300</v>
      </c>
      <c r="E17" s="15">
        <f>E18+E21+E26+E30+E37</f>
        <v>20871587.55</v>
      </c>
      <c r="F17" s="15"/>
      <c r="G17" s="201"/>
    </row>
    <row r="18" spans="1:7" ht="15.75">
      <c r="A18" s="152" t="s">
        <v>19</v>
      </c>
      <c r="B18" s="16" t="s">
        <v>20</v>
      </c>
      <c r="C18" s="14" t="s">
        <v>790</v>
      </c>
      <c r="D18" s="15">
        <f>D19</f>
        <v>20831400</v>
      </c>
      <c r="E18" s="15">
        <f>E19</f>
        <v>20671731.11</v>
      </c>
      <c r="F18" s="15">
        <f>F19</f>
        <v>159668.8900000006</v>
      </c>
      <c r="G18" s="201"/>
    </row>
    <row r="19" spans="1:7" ht="15.75">
      <c r="A19" s="172" t="s">
        <v>792</v>
      </c>
      <c r="B19" s="17" t="s">
        <v>21</v>
      </c>
      <c r="C19" s="17" t="s">
        <v>789</v>
      </c>
      <c r="D19" s="15">
        <f>D20</f>
        <v>20831400</v>
      </c>
      <c r="E19" s="15">
        <f>E20</f>
        <v>20671731.11</v>
      </c>
      <c r="F19" s="170">
        <f aca="true" t="shared" si="0" ref="F19:F24">D19-E19</f>
        <v>159668.8900000006</v>
      </c>
      <c r="G19" s="201"/>
    </row>
    <row r="20" spans="1:7" ht="94.5">
      <c r="A20" s="173" t="s">
        <v>791</v>
      </c>
      <c r="B20" s="18" t="s">
        <v>21</v>
      </c>
      <c r="C20" s="21" t="s">
        <v>793</v>
      </c>
      <c r="D20" s="19">
        <v>20831400</v>
      </c>
      <c r="E20" s="19">
        <v>20671731.11</v>
      </c>
      <c r="F20" s="174">
        <f t="shared" si="0"/>
        <v>159668.8900000006</v>
      </c>
      <c r="G20" s="201"/>
    </row>
    <row r="21" spans="1:7" ht="33" customHeight="1">
      <c r="A21" s="175" t="s">
        <v>22</v>
      </c>
      <c r="B21" s="22" t="s">
        <v>20</v>
      </c>
      <c r="C21" s="14" t="s">
        <v>23</v>
      </c>
      <c r="D21" s="15">
        <f>D22</f>
        <v>0</v>
      </c>
      <c r="E21" s="15">
        <f>E22</f>
        <v>141200</v>
      </c>
      <c r="F21" s="170">
        <v>0</v>
      </c>
      <c r="G21" s="201"/>
    </row>
    <row r="22" spans="1:7" ht="20.25" customHeight="1">
      <c r="A22" s="175" t="s">
        <v>699</v>
      </c>
      <c r="B22" s="22" t="s">
        <v>20</v>
      </c>
      <c r="C22" s="22" t="s">
        <v>25</v>
      </c>
      <c r="D22" s="15">
        <f>D23</f>
        <v>0</v>
      </c>
      <c r="E22" s="15">
        <f>E23</f>
        <v>141200</v>
      </c>
      <c r="F22" s="170">
        <v>0</v>
      </c>
      <c r="G22" s="201"/>
    </row>
    <row r="23" spans="1:7" ht="47.25">
      <c r="A23" s="175" t="s">
        <v>26</v>
      </c>
      <c r="B23" s="22" t="s">
        <v>20</v>
      </c>
      <c r="C23" s="22" t="s">
        <v>27</v>
      </c>
      <c r="D23" s="15">
        <f>D25</f>
        <v>0</v>
      </c>
      <c r="E23" s="15">
        <f>E25</f>
        <v>141200</v>
      </c>
      <c r="F23" s="170">
        <v>0</v>
      </c>
      <c r="G23" s="201"/>
    </row>
    <row r="24" spans="1:7" ht="114" customHeight="1">
      <c r="A24" s="177" t="s">
        <v>28</v>
      </c>
      <c r="B24" s="23" t="s">
        <v>29</v>
      </c>
      <c r="C24" s="23" t="s">
        <v>30</v>
      </c>
      <c r="D24" s="19">
        <v>0</v>
      </c>
      <c r="E24" s="19">
        <v>0</v>
      </c>
      <c r="F24" s="171">
        <f t="shared" si="0"/>
        <v>0</v>
      </c>
      <c r="G24" s="201"/>
    </row>
    <row r="25" spans="1:7" ht="55.5" customHeight="1">
      <c r="A25" s="177" t="s">
        <v>574</v>
      </c>
      <c r="B25" s="23" t="s">
        <v>24</v>
      </c>
      <c r="C25" s="23" t="s">
        <v>679</v>
      </c>
      <c r="D25" s="19">
        <v>0</v>
      </c>
      <c r="E25" s="19">
        <v>141200</v>
      </c>
      <c r="F25" s="171">
        <v>0</v>
      </c>
      <c r="G25" s="201"/>
    </row>
    <row r="26" spans="1:7" ht="33" customHeight="1" hidden="1">
      <c r="A26" s="175" t="s">
        <v>674</v>
      </c>
      <c r="B26" s="22" t="s">
        <v>20</v>
      </c>
      <c r="C26" s="14" t="s">
        <v>671</v>
      </c>
      <c r="D26" s="15">
        <f aca="true" t="shared" si="1" ref="D26:E28">D27</f>
        <v>0</v>
      </c>
      <c r="E26" s="15">
        <f t="shared" si="1"/>
        <v>0</v>
      </c>
      <c r="F26" s="170">
        <f>D26-E26</f>
        <v>0</v>
      </c>
      <c r="G26" s="201"/>
    </row>
    <row r="27" spans="1:7" ht="47.25" hidden="1">
      <c r="A27" s="175" t="s">
        <v>675</v>
      </c>
      <c r="B27" s="22" t="s">
        <v>20</v>
      </c>
      <c r="C27" s="22" t="s">
        <v>672</v>
      </c>
      <c r="D27" s="15">
        <f t="shared" si="1"/>
        <v>0</v>
      </c>
      <c r="E27" s="15">
        <f t="shared" si="1"/>
        <v>0</v>
      </c>
      <c r="F27" s="170">
        <f>D27-E27</f>
        <v>0</v>
      </c>
      <c r="G27" s="201"/>
    </row>
    <row r="28" spans="1:7" ht="63" hidden="1">
      <c r="A28" s="175" t="s">
        <v>676</v>
      </c>
      <c r="B28" s="22" t="s">
        <v>20</v>
      </c>
      <c r="C28" s="22" t="s">
        <v>673</v>
      </c>
      <c r="D28" s="15">
        <f t="shared" si="1"/>
        <v>0</v>
      </c>
      <c r="E28" s="15">
        <f t="shared" si="1"/>
        <v>0</v>
      </c>
      <c r="F28" s="170">
        <f>D28-E28</f>
        <v>0</v>
      </c>
      <c r="G28" s="201"/>
    </row>
    <row r="29" spans="1:7" ht="114" customHeight="1" hidden="1">
      <c r="A29" s="177" t="s">
        <v>677</v>
      </c>
      <c r="B29" s="23" t="s">
        <v>24</v>
      </c>
      <c r="C29" s="23" t="s">
        <v>678</v>
      </c>
      <c r="D29" s="19">
        <v>0</v>
      </c>
      <c r="E29" s="19">
        <v>0</v>
      </c>
      <c r="F29" s="171">
        <f>D29-E29</f>
        <v>0</v>
      </c>
      <c r="G29" s="201"/>
    </row>
    <row r="30" spans="1:7" ht="20.25" customHeight="1">
      <c r="A30" s="152" t="s">
        <v>31</v>
      </c>
      <c r="B30" s="16" t="s">
        <v>20</v>
      </c>
      <c r="C30" s="25" t="s">
        <v>32</v>
      </c>
      <c r="D30" s="15">
        <f>D31</f>
        <v>8900</v>
      </c>
      <c r="E30" s="15">
        <f>E31</f>
        <v>55356.44</v>
      </c>
      <c r="F30" s="15">
        <f>F31</f>
        <v>0</v>
      </c>
      <c r="G30" s="201"/>
    </row>
    <row r="31" spans="1:7" ht="31.5">
      <c r="A31" s="175" t="s">
        <v>680</v>
      </c>
      <c r="B31" s="22" t="s">
        <v>20</v>
      </c>
      <c r="C31" s="29" t="s">
        <v>681</v>
      </c>
      <c r="D31" s="15">
        <f aca="true" t="shared" si="2" ref="D31:F32">D32</f>
        <v>8900</v>
      </c>
      <c r="E31" s="15">
        <f t="shared" si="2"/>
        <v>55356.44</v>
      </c>
      <c r="F31" s="15">
        <f t="shared" si="2"/>
        <v>0</v>
      </c>
      <c r="G31" s="201"/>
    </row>
    <row r="32" spans="1:7" ht="94.5">
      <c r="A32" s="152" t="s">
        <v>682</v>
      </c>
      <c r="B32" s="16" t="s">
        <v>20</v>
      </c>
      <c r="C32" s="14" t="s">
        <v>683</v>
      </c>
      <c r="D32" s="15">
        <f t="shared" si="2"/>
        <v>8900</v>
      </c>
      <c r="E32" s="15">
        <f t="shared" si="2"/>
        <v>55356.44</v>
      </c>
      <c r="F32" s="15">
        <f t="shared" si="2"/>
        <v>0</v>
      </c>
      <c r="G32" s="201"/>
    </row>
    <row r="33" spans="1:7" ht="94.5">
      <c r="A33" s="152" t="s">
        <v>684</v>
      </c>
      <c r="B33" s="16" t="s">
        <v>20</v>
      </c>
      <c r="C33" s="14" t="s">
        <v>685</v>
      </c>
      <c r="D33" s="15">
        <f>D34+D35+D36</f>
        <v>8900</v>
      </c>
      <c r="E33" s="15">
        <f>E34+E35+E36</f>
        <v>55356.44</v>
      </c>
      <c r="F33" s="15">
        <f>F34+F35+F36</f>
        <v>0</v>
      </c>
      <c r="G33" s="201"/>
    </row>
    <row r="34" spans="1:7" ht="94.5">
      <c r="A34" s="153" t="s">
        <v>684</v>
      </c>
      <c r="B34" s="27" t="s">
        <v>686</v>
      </c>
      <c r="C34" s="24" t="s">
        <v>687</v>
      </c>
      <c r="D34" s="19">
        <v>0</v>
      </c>
      <c r="E34" s="19">
        <v>46932.08</v>
      </c>
      <c r="F34" s="174">
        <v>0</v>
      </c>
      <c r="G34" s="201"/>
    </row>
    <row r="35" spans="1:7" ht="94.5">
      <c r="A35" s="153" t="s">
        <v>684</v>
      </c>
      <c r="B35" s="27" t="s">
        <v>21</v>
      </c>
      <c r="C35" s="24" t="s">
        <v>687</v>
      </c>
      <c r="D35" s="19">
        <v>0</v>
      </c>
      <c r="E35" s="19">
        <v>-3934.71</v>
      </c>
      <c r="F35" s="174">
        <v>0</v>
      </c>
      <c r="G35" s="201"/>
    </row>
    <row r="36" spans="1:7" ht="94.5">
      <c r="A36" s="153" t="s">
        <v>684</v>
      </c>
      <c r="B36" s="27" t="s">
        <v>33</v>
      </c>
      <c r="C36" s="24" t="s">
        <v>687</v>
      </c>
      <c r="D36" s="19">
        <v>8900</v>
      </c>
      <c r="E36" s="19">
        <v>12359.07</v>
      </c>
      <c r="F36" s="174">
        <v>0</v>
      </c>
      <c r="G36" s="201"/>
    </row>
    <row r="37" spans="1:7" ht="20.25" customHeight="1">
      <c r="A37" s="152" t="s">
        <v>841</v>
      </c>
      <c r="B37" s="16" t="s">
        <v>20</v>
      </c>
      <c r="C37" s="25" t="s">
        <v>32</v>
      </c>
      <c r="D37" s="15">
        <f>D38</f>
        <v>0</v>
      </c>
      <c r="E37" s="15">
        <f>E38</f>
        <v>3300</v>
      </c>
      <c r="F37" s="15">
        <f>F38</f>
        <v>0</v>
      </c>
      <c r="G37" s="201"/>
    </row>
    <row r="38" spans="1:7" ht="15.75">
      <c r="A38" s="175" t="s">
        <v>845</v>
      </c>
      <c r="B38" s="22" t="s">
        <v>20</v>
      </c>
      <c r="C38" s="29" t="s">
        <v>848</v>
      </c>
      <c r="D38" s="15">
        <v>0</v>
      </c>
      <c r="E38" s="15">
        <f>E39</f>
        <v>3300</v>
      </c>
      <c r="F38" s="15">
        <f>F39</f>
        <v>0</v>
      </c>
      <c r="G38" s="201"/>
    </row>
    <row r="39" spans="1:7" ht="47.25">
      <c r="A39" s="153" t="s">
        <v>846</v>
      </c>
      <c r="B39" s="27" t="s">
        <v>24</v>
      </c>
      <c r="C39" s="24" t="s">
        <v>847</v>
      </c>
      <c r="D39" s="19">
        <v>0</v>
      </c>
      <c r="E39" s="19">
        <v>3300</v>
      </c>
      <c r="F39" s="19">
        <v>0</v>
      </c>
      <c r="G39" s="201"/>
    </row>
    <row r="40" spans="1:6" ht="15.75">
      <c r="A40" s="152" t="s">
        <v>34</v>
      </c>
      <c r="B40" s="16" t="s">
        <v>20</v>
      </c>
      <c r="C40" s="14" t="s">
        <v>35</v>
      </c>
      <c r="D40" s="15">
        <f>D41</f>
        <v>26169800</v>
      </c>
      <c r="E40" s="15">
        <f>E41</f>
        <v>25997548.240000002</v>
      </c>
      <c r="F40" s="15">
        <f>F41</f>
        <v>172251.76</v>
      </c>
    </row>
    <row r="41" spans="1:6" ht="47.25">
      <c r="A41" s="175" t="s">
        <v>36</v>
      </c>
      <c r="B41" s="22" t="s">
        <v>20</v>
      </c>
      <c r="C41" s="29" t="s">
        <v>37</v>
      </c>
      <c r="D41" s="178">
        <f>D42+D45+D48</f>
        <v>26169800</v>
      </c>
      <c r="E41" s="178">
        <f>E42+E45+E48</f>
        <v>25997548.240000002</v>
      </c>
      <c r="F41" s="178">
        <f>F42+F45+F48</f>
        <v>172251.76</v>
      </c>
    </row>
    <row r="42" spans="1:6" ht="31.5">
      <c r="A42" s="175" t="s">
        <v>576</v>
      </c>
      <c r="B42" s="22" t="s">
        <v>20</v>
      </c>
      <c r="C42" s="29" t="s">
        <v>688</v>
      </c>
      <c r="D42" s="178">
        <f aca="true" t="shared" si="3" ref="D42:F43">D43</f>
        <v>17076600</v>
      </c>
      <c r="E42" s="178">
        <f t="shared" si="3"/>
        <v>17076600</v>
      </c>
      <c r="F42" s="178">
        <f t="shared" si="3"/>
        <v>0</v>
      </c>
    </row>
    <row r="43" spans="1:6" ht="15.75">
      <c r="A43" s="175" t="s">
        <v>689</v>
      </c>
      <c r="B43" s="22" t="s">
        <v>20</v>
      </c>
      <c r="C43" s="29" t="s">
        <v>795</v>
      </c>
      <c r="D43" s="178">
        <f t="shared" si="3"/>
        <v>17076600</v>
      </c>
      <c r="E43" s="178">
        <f t="shared" si="3"/>
        <v>17076600</v>
      </c>
      <c r="F43" s="178">
        <f t="shared" si="3"/>
        <v>0</v>
      </c>
    </row>
    <row r="44" spans="1:6" ht="47.25">
      <c r="A44" s="176" t="s">
        <v>575</v>
      </c>
      <c r="B44" s="23" t="s">
        <v>24</v>
      </c>
      <c r="C44" s="30" t="s">
        <v>794</v>
      </c>
      <c r="D44" s="31">
        <v>17076600</v>
      </c>
      <c r="E44" s="31">
        <v>17076600</v>
      </c>
      <c r="F44" s="174">
        <f>D44-E44</f>
        <v>0</v>
      </c>
    </row>
    <row r="45" spans="1:6" ht="47.25">
      <c r="A45" s="175" t="s">
        <v>38</v>
      </c>
      <c r="B45" s="22" t="s">
        <v>20</v>
      </c>
      <c r="C45" s="29" t="s">
        <v>692</v>
      </c>
      <c r="D45" s="178">
        <f aca="true" t="shared" si="4" ref="D45:F46">D46</f>
        <v>0</v>
      </c>
      <c r="E45" s="178">
        <f t="shared" si="4"/>
        <v>0</v>
      </c>
      <c r="F45" s="178">
        <f t="shared" si="4"/>
        <v>0</v>
      </c>
    </row>
    <row r="46" spans="1:6" ht="15.75">
      <c r="A46" s="175" t="s">
        <v>39</v>
      </c>
      <c r="B46" s="22" t="s">
        <v>20</v>
      </c>
      <c r="C46" s="29" t="s">
        <v>691</v>
      </c>
      <c r="D46" s="178">
        <f t="shared" si="4"/>
        <v>0</v>
      </c>
      <c r="E46" s="178">
        <f t="shared" si="4"/>
        <v>0</v>
      </c>
      <c r="F46" s="178">
        <f t="shared" si="4"/>
        <v>0</v>
      </c>
    </row>
    <row r="47" spans="1:6" ht="47.25">
      <c r="A47" s="176" t="s">
        <v>40</v>
      </c>
      <c r="B47" s="23" t="s">
        <v>24</v>
      </c>
      <c r="C47" s="30" t="s">
        <v>690</v>
      </c>
      <c r="D47" s="31">
        <v>0</v>
      </c>
      <c r="E47" s="31">
        <v>0</v>
      </c>
      <c r="F47" s="174">
        <f>D47-E47</f>
        <v>0</v>
      </c>
    </row>
    <row r="48" spans="1:6" ht="31.5">
      <c r="A48" s="175" t="s">
        <v>41</v>
      </c>
      <c r="B48" s="22" t="s">
        <v>20</v>
      </c>
      <c r="C48" s="29" t="s">
        <v>693</v>
      </c>
      <c r="D48" s="178">
        <f>D49+D50+D51+D52</f>
        <v>9093200</v>
      </c>
      <c r="E48" s="178">
        <f>E49+E50+E51+E52</f>
        <v>8920948.24</v>
      </c>
      <c r="F48" s="178">
        <f>F49+F50+F51+F52</f>
        <v>172251.76</v>
      </c>
    </row>
    <row r="49" spans="1:6" ht="94.5">
      <c r="A49" s="179" t="s">
        <v>362</v>
      </c>
      <c r="B49" s="23" t="s">
        <v>24</v>
      </c>
      <c r="C49" s="30" t="s">
        <v>694</v>
      </c>
      <c r="D49" s="31">
        <v>2990300</v>
      </c>
      <c r="E49" s="19">
        <v>2976814.13</v>
      </c>
      <c r="F49" s="174">
        <f>D49-E49</f>
        <v>13485.870000000112</v>
      </c>
    </row>
    <row r="50" spans="1:6" ht="126">
      <c r="A50" s="180" t="s">
        <v>44</v>
      </c>
      <c r="B50" s="23" t="s">
        <v>24</v>
      </c>
      <c r="C50" s="30" t="s">
        <v>695</v>
      </c>
      <c r="D50" s="31">
        <v>8100</v>
      </c>
      <c r="E50" s="31">
        <v>0</v>
      </c>
      <c r="F50" s="174">
        <f>D50-E50</f>
        <v>8100</v>
      </c>
    </row>
    <row r="51" spans="1:6" ht="63">
      <c r="A51" s="176" t="s">
        <v>46</v>
      </c>
      <c r="B51" s="23" t="s">
        <v>24</v>
      </c>
      <c r="C51" s="30" t="s">
        <v>696</v>
      </c>
      <c r="D51" s="31">
        <v>4153200</v>
      </c>
      <c r="E51" s="32">
        <v>4008166</v>
      </c>
      <c r="F51" s="174">
        <f>D51-E51</f>
        <v>145034</v>
      </c>
    </row>
    <row r="52" spans="1:6" ht="63.75" thickBot="1">
      <c r="A52" s="181" t="s">
        <v>698</v>
      </c>
      <c r="B52" s="182" t="s">
        <v>24</v>
      </c>
      <c r="C52" s="183" t="s">
        <v>697</v>
      </c>
      <c r="D52" s="184">
        <v>1941600</v>
      </c>
      <c r="E52" s="185">
        <v>1935968.11</v>
      </c>
      <c r="F52" s="186">
        <f>D52-E52</f>
        <v>5631.889999999898</v>
      </c>
    </row>
    <row r="53" spans="1:6" ht="15">
      <c r="A53" s="187"/>
      <c r="B53" s="187"/>
      <c r="C53" s="187"/>
      <c r="D53" s="187"/>
      <c r="E53" s="187"/>
      <c r="F53" s="187"/>
    </row>
    <row r="54" spans="1:6" ht="47.25">
      <c r="A54" s="34" t="s">
        <v>9</v>
      </c>
      <c r="B54" s="35" t="s">
        <v>49</v>
      </c>
      <c r="C54" s="35" t="s">
        <v>50</v>
      </c>
      <c r="D54" s="36" t="s">
        <v>51</v>
      </c>
      <c r="E54" s="37" t="s">
        <v>13</v>
      </c>
      <c r="F54" s="142" t="s">
        <v>52</v>
      </c>
    </row>
    <row r="55" spans="1:6" ht="15.75">
      <c r="A55" s="146">
        <v>1</v>
      </c>
      <c r="B55" s="16" t="s">
        <v>53</v>
      </c>
      <c r="C55" s="16">
        <v>3</v>
      </c>
      <c r="D55" s="38">
        <v>4</v>
      </c>
      <c r="E55" s="38">
        <v>5</v>
      </c>
      <c r="F55" s="39">
        <v>6</v>
      </c>
    </row>
    <row r="56" spans="1:6" ht="15.75">
      <c r="A56" s="13" t="s">
        <v>54</v>
      </c>
      <c r="B56" s="16"/>
      <c r="C56" s="16" t="s">
        <v>16</v>
      </c>
      <c r="D56" s="40">
        <f>D57+D205+D211+D223+D269+D274+D302+D319+D334+D340+D345</f>
        <v>46189600</v>
      </c>
      <c r="E56" s="40">
        <f>E57+E205+E211+E223+E269+E274+E302+E319+E334+E340+E345</f>
        <v>43249500.04</v>
      </c>
      <c r="F56" s="40">
        <f>D56-E56</f>
        <v>2940099.960000001</v>
      </c>
    </row>
    <row r="57" spans="1:6" ht="15.75">
      <c r="A57" s="77" t="s">
        <v>55</v>
      </c>
      <c r="B57" s="16" t="s">
        <v>20</v>
      </c>
      <c r="C57" s="25" t="s">
        <v>56</v>
      </c>
      <c r="D57" s="41">
        <f>D58+D64+D96+D136+D163+D166</f>
        <v>28190200</v>
      </c>
      <c r="E57" s="41">
        <f>E58+E64+E96+E136+E163+E166</f>
        <v>25421271.98</v>
      </c>
      <c r="F57" s="41">
        <f>F58+F64+F96+F136+F163+F166</f>
        <v>2768928.0199999996</v>
      </c>
    </row>
    <row r="58" spans="1:6" ht="47.25">
      <c r="A58" s="42" t="s">
        <v>57</v>
      </c>
      <c r="B58" s="16" t="s">
        <v>58</v>
      </c>
      <c r="C58" s="25" t="s">
        <v>59</v>
      </c>
      <c r="D58" s="41">
        <f>D59+D62</f>
        <v>1681200</v>
      </c>
      <c r="E58" s="41">
        <f>E59+E62</f>
        <v>1533849.78</v>
      </c>
      <c r="F58" s="40">
        <f aca="true" t="shared" si="5" ref="F58:F123">D58-E58</f>
        <v>147350.21999999997</v>
      </c>
    </row>
    <row r="59" spans="1:6" ht="47.25">
      <c r="A59" s="43" t="s">
        <v>60</v>
      </c>
      <c r="B59" s="16" t="s">
        <v>58</v>
      </c>
      <c r="C59" s="25" t="s">
        <v>61</v>
      </c>
      <c r="D59" s="41">
        <f>D60+D61</f>
        <v>1277000</v>
      </c>
      <c r="E59" s="41">
        <f>E60+E61</f>
        <v>1171066.98</v>
      </c>
      <c r="F59" s="41">
        <f>F60+F61</f>
        <v>105933.01999999992</v>
      </c>
    </row>
    <row r="60" spans="1:6" ht="15.75">
      <c r="A60" s="50" t="s">
        <v>62</v>
      </c>
      <c r="B60" s="27" t="s">
        <v>58</v>
      </c>
      <c r="C60" s="28" t="s">
        <v>63</v>
      </c>
      <c r="D60" s="44">
        <v>1261500</v>
      </c>
      <c r="E60" s="44">
        <v>1155587.34</v>
      </c>
      <c r="F60" s="45">
        <f t="shared" si="5"/>
        <v>105912.65999999992</v>
      </c>
    </row>
    <row r="61" spans="1:6" ht="31.5">
      <c r="A61" s="50" t="s">
        <v>580</v>
      </c>
      <c r="B61" s="27" t="s">
        <v>58</v>
      </c>
      <c r="C61" s="28" t="s">
        <v>796</v>
      </c>
      <c r="D61" s="44">
        <v>15500</v>
      </c>
      <c r="E61" s="44">
        <v>15479.64</v>
      </c>
      <c r="F61" s="45">
        <f>D61-E61</f>
        <v>20.360000000000582</v>
      </c>
    </row>
    <row r="62" spans="1:6" ht="63">
      <c r="A62" s="188" t="s">
        <v>64</v>
      </c>
      <c r="B62" s="16" t="s">
        <v>58</v>
      </c>
      <c r="C62" s="25" t="s">
        <v>65</v>
      </c>
      <c r="D62" s="41">
        <f>D63</f>
        <v>404200</v>
      </c>
      <c r="E62" s="41">
        <f>E63</f>
        <v>362782.8</v>
      </c>
      <c r="F62" s="40">
        <f t="shared" si="5"/>
        <v>41417.20000000001</v>
      </c>
    </row>
    <row r="63" spans="1:6" ht="15.75">
      <c r="A63" s="50" t="s">
        <v>66</v>
      </c>
      <c r="B63" s="27" t="s">
        <v>58</v>
      </c>
      <c r="C63" s="28" t="s">
        <v>67</v>
      </c>
      <c r="D63" s="44">
        <v>404200</v>
      </c>
      <c r="E63" s="44">
        <v>362782.8</v>
      </c>
      <c r="F63" s="45">
        <f t="shared" si="5"/>
        <v>41417.20000000001</v>
      </c>
    </row>
    <row r="64" spans="1:6" ht="63">
      <c r="A64" s="46" t="s">
        <v>68</v>
      </c>
      <c r="B64" s="16" t="s">
        <v>58</v>
      </c>
      <c r="C64" s="25" t="s">
        <v>69</v>
      </c>
      <c r="D64" s="41">
        <f>D65+D70+D72</f>
        <v>4475000</v>
      </c>
      <c r="E64" s="41">
        <f>E65+E70+E72</f>
        <v>3892421.01</v>
      </c>
      <c r="F64" s="41">
        <f>F65+F70+F72</f>
        <v>582578.99</v>
      </c>
    </row>
    <row r="65" spans="1:6" ht="47.25">
      <c r="A65" s="46" t="s">
        <v>70</v>
      </c>
      <c r="B65" s="16" t="s">
        <v>58</v>
      </c>
      <c r="C65" s="25" t="s">
        <v>71</v>
      </c>
      <c r="D65" s="41">
        <v>0</v>
      </c>
      <c r="E65" s="41">
        <v>0</v>
      </c>
      <c r="F65" s="40">
        <f t="shared" si="5"/>
        <v>0</v>
      </c>
    </row>
    <row r="66" spans="1:6" ht="31.5">
      <c r="A66" s="46" t="s">
        <v>72</v>
      </c>
      <c r="B66" s="16" t="s">
        <v>58</v>
      </c>
      <c r="C66" s="25" t="s">
        <v>73</v>
      </c>
      <c r="D66" s="41">
        <v>0</v>
      </c>
      <c r="E66" s="41">
        <v>0</v>
      </c>
      <c r="F66" s="40">
        <f t="shared" si="5"/>
        <v>0</v>
      </c>
    </row>
    <row r="67" spans="1:6" ht="15.75">
      <c r="A67" s="47" t="s">
        <v>62</v>
      </c>
      <c r="B67" s="27" t="s">
        <v>58</v>
      </c>
      <c r="C67" s="28" t="s">
        <v>74</v>
      </c>
      <c r="D67" s="44">
        <v>0</v>
      </c>
      <c r="E67" s="44">
        <v>0</v>
      </c>
      <c r="F67" s="45">
        <f t="shared" si="5"/>
        <v>0</v>
      </c>
    </row>
    <row r="68" spans="1:6" ht="63">
      <c r="A68" s="188" t="s">
        <v>64</v>
      </c>
      <c r="B68" s="16" t="s">
        <v>58</v>
      </c>
      <c r="C68" s="25" t="s">
        <v>75</v>
      </c>
      <c r="D68" s="41">
        <v>0</v>
      </c>
      <c r="E68" s="41">
        <v>0</v>
      </c>
      <c r="F68" s="40">
        <f t="shared" si="5"/>
        <v>0</v>
      </c>
    </row>
    <row r="69" spans="1:6" ht="15.75">
      <c r="A69" s="47" t="s">
        <v>66</v>
      </c>
      <c r="B69" s="27" t="s">
        <v>58</v>
      </c>
      <c r="C69" s="28" t="s">
        <v>76</v>
      </c>
      <c r="D69" s="44">
        <v>0</v>
      </c>
      <c r="E69" s="44">
        <v>0</v>
      </c>
      <c r="F69" s="45">
        <f t="shared" si="5"/>
        <v>0</v>
      </c>
    </row>
    <row r="70" spans="1:6" ht="66.75" customHeight="1">
      <c r="A70" s="46" t="s">
        <v>77</v>
      </c>
      <c r="B70" s="16" t="s">
        <v>58</v>
      </c>
      <c r="C70" s="25" t="s">
        <v>78</v>
      </c>
      <c r="D70" s="41">
        <f>D71</f>
        <v>164700</v>
      </c>
      <c r="E70" s="41">
        <f>E71</f>
        <v>164700</v>
      </c>
      <c r="F70" s="40">
        <f t="shared" si="5"/>
        <v>0</v>
      </c>
    </row>
    <row r="71" spans="1:6" ht="15.75">
      <c r="A71" s="47" t="s">
        <v>79</v>
      </c>
      <c r="B71" s="27" t="s">
        <v>58</v>
      </c>
      <c r="C71" s="28" t="s">
        <v>80</v>
      </c>
      <c r="D71" s="44">
        <v>164700</v>
      </c>
      <c r="E71" s="44">
        <v>164700</v>
      </c>
      <c r="F71" s="45">
        <f t="shared" si="5"/>
        <v>0</v>
      </c>
    </row>
    <row r="72" spans="1:6" ht="47.25">
      <c r="A72" s="42" t="s">
        <v>60</v>
      </c>
      <c r="B72" s="16" t="s">
        <v>58</v>
      </c>
      <c r="C72" s="25" t="s">
        <v>81</v>
      </c>
      <c r="D72" s="41">
        <f>D73+D76+D78+D83+D93+D91</f>
        <v>4310300</v>
      </c>
      <c r="E72" s="41">
        <f>E73+E76+E78+E83+E93+E91</f>
        <v>3727721.01</v>
      </c>
      <c r="F72" s="41">
        <f>F73+F76+F78+F83+F93+F91</f>
        <v>582578.99</v>
      </c>
    </row>
    <row r="73" spans="1:6" ht="31.5">
      <c r="A73" s="46" t="s">
        <v>72</v>
      </c>
      <c r="B73" s="16" t="s">
        <v>58</v>
      </c>
      <c r="C73" s="25" t="s">
        <v>82</v>
      </c>
      <c r="D73" s="41">
        <f>D74+D75</f>
        <v>1732900</v>
      </c>
      <c r="E73" s="41">
        <f>E74+E75</f>
        <v>1500672.37</v>
      </c>
      <c r="F73" s="41">
        <f>F74+F75</f>
        <v>232227.62999999998</v>
      </c>
    </row>
    <row r="74" spans="1:6" ht="15.75">
      <c r="A74" s="189" t="s">
        <v>62</v>
      </c>
      <c r="B74" s="27" t="s">
        <v>58</v>
      </c>
      <c r="C74" s="28" t="s">
        <v>315</v>
      </c>
      <c r="D74" s="44">
        <v>1706500</v>
      </c>
      <c r="E74" s="44">
        <v>1474345.03</v>
      </c>
      <c r="F74" s="45">
        <f t="shared" si="5"/>
        <v>232154.96999999997</v>
      </c>
    </row>
    <row r="75" spans="1:6" ht="31.5">
      <c r="A75" s="189" t="s">
        <v>580</v>
      </c>
      <c r="B75" s="27" t="s">
        <v>58</v>
      </c>
      <c r="C75" s="28" t="s">
        <v>581</v>
      </c>
      <c r="D75" s="44">
        <v>26400</v>
      </c>
      <c r="E75" s="44">
        <v>26327.34</v>
      </c>
      <c r="F75" s="45">
        <f>D75-E75</f>
        <v>72.65999999999985</v>
      </c>
    </row>
    <row r="76" spans="1:6" ht="63">
      <c r="A76" s="188" t="s">
        <v>64</v>
      </c>
      <c r="B76" s="16" t="s">
        <v>58</v>
      </c>
      <c r="C76" s="25" t="s">
        <v>83</v>
      </c>
      <c r="D76" s="41">
        <f>D77</f>
        <v>560900</v>
      </c>
      <c r="E76" s="41">
        <f>E77</f>
        <v>480291.05</v>
      </c>
      <c r="F76" s="41">
        <f>F77</f>
        <v>80608.95000000001</v>
      </c>
    </row>
    <row r="77" spans="1:6" ht="15.75">
      <c r="A77" s="189" t="s">
        <v>66</v>
      </c>
      <c r="B77" s="27" t="s">
        <v>58</v>
      </c>
      <c r="C77" s="28" t="s">
        <v>84</v>
      </c>
      <c r="D77" s="44">
        <v>560900</v>
      </c>
      <c r="E77" s="44">
        <v>480291.05</v>
      </c>
      <c r="F77" s="45">
        <f t="shared" si="5"/>
        <v>80608.95000000001</v>
      </c>
    </row>
    <row r="78" spans="1:6" ht="31.5" customHeight="1">
      <c r="A78" s="190" t="s">
        <v>85</v>
      </c>
      <c r="B78" s="16" t="s">
        <v>58</v>
      </c>
      <c r="C78" s="25" t="s">
        <v>86</v>
      </c>
      <c r="D78" s="41">
        <f>SUM(D79:D82)</f>
        <v>256200</v>
      </c>
      <c r="E78" s="41">
        <f>SUM(E79:E82)</f>
        <v>227455.74</v>
      </c>
      <c r="F78" s="40">
        <f t="shared" si="5"/>
        <v>28744.26000000001</v>
      </c>
    </row>
    <row r="79" spans="1:6" ht="15.75">
      <c r="A79" s="47" t="s">
        <v>87</v>
      </c>
      <c r="B79" s="27" t="s">
        <v>58</v>
      </c>
      <c r="C79" s="28" t="s">
        <v>88</v>
      </c>
      <c r="D79" s="44">
        <v>130200</v>
      </c>
      <c r="E79" s="44">
        <v>101456.54</v>
      </c>
      <c r="F79" s="45">
        <f t="shared" si="5"/>
        <v>28743.460000000006</v>
      </c>
    </row>
    <row r="80" spans="1:6" ht="15.75">
      <c r="A80" s="47" t="s">
        <v>89</v>
      </c>
      <c r="B80" s="27" t="s">
        <v>316</v>
      </c>
      <c r="C80" s="28" t="s">
        <v>91</v>
      </c>
      <c r="D80" s="44">
        <v>86000</v>
      </c>
      <c r="E80" s="44">
        <v>85999.2</v>
      </c>
      <c r="F80" s="45">
        <f t="shared" si="5"/>
        <v>0.8000000000029104</v>
      </c>
    </row>
    <row r="81" spans="1:6" ht="15.75">
      <c r="A81" s="47" t="s">
        <v>90</v>
      </c>
      <c r="B81" s="27" t="s">
        <v>317</v>
      </c>
      <c r="C81" s="28" t="s">
        <v>851</v>
      </c>
      <c r="D81" s="44">
        <v>40000</v>
      </c>
      <c r="E81" s="44">
        <v>40000</v>
      </c>
      <c r="F81" s="45">
        <f t="shared" si="5"/>
        <v>0</v>
      </c>
    </row>
    <row r="82" spans="1:6" ht="15.75" hidden="1">
      <c r="A82" s="47" t="s">
        <v>92</v>
      </c>
      <c r="B82" s="27" t="s">
        <v>58</v>
      </c>
      <c r="C82" s="28" t="s">
        <v>93</v>
      </c>
      <c r="D82" s="44">
        <v>0</v>
      </c>
      <c r="E82" s="44">
        <v>0</v>
      </c>
      <c r="F82" s="45">
        <f t="shared" si="5"/>
        <v>0</v>
      </c>
    </row>
    <row r="83" spans="1:6" ht="47.25">
      <c r="A83" s="188" t="s">
        <v>94</v>
      </c>
      <c r="B83" s="16" t="s">
        <v>58</v>
      </c>
      <c r="C83" s="25" t="s">
        <v>95</v>
      </c>
      <c r="D83" s="41">
        <f>SUM(D84:D90)</f>
        <v>1380600</v>
      </c>
      <c r="E83" s="41">
        <f>SUM(E84:E90)</f>
        <v>1264400.55</v>
      </c>
      <c r="F83" s="40">
        <f t="shared" si="5"/>
        <v>116199.44999999995</v>
      </c>
    </row>
    <row r="84" spans="1:6" ht="15.75">
      <c r="A84" s="47" t="s">
        <v>87</v>
      </c>
      <c r="B84" s="27" t="s">
        <v>58</v>
      </c>
      <c r="C84" s="28" t="s">
        <v>852</v>
      </c>
      <c r="D84" s="44">
        <v>7300</v>
      </c>
      <c r="E84" s="44">
        <v>7300</v>
      </c>
      <c r="F84" s="45">
        <f t="shared" si="5"/>
        <v>0</v>
      </c>
    </row>
    <row r="85" spans="1:6" ht="15.75">
      <c r="A85" s="47" t="s">
        <v>243</v>
      </c>
      <c r="B85" s="27" t="s">
        <v>58</v>
      </c>
      <c r="C85" s="28" t="s">
        <v>797</v>
      </c>
      <c r="D85" s="44">
        <v>3000</v>
      </c>
      <c r="E85" s="44">
        <v>3000</v>
      </c>
      <c r="F85" s="45">
        <f>D85-E85</f>
        <v>0</v>
      </c>
    </row>
    <row r="86" spans="1:6" ht="15.75">
      <c r="A86" s="47" t="s">
        <v>96</v>
      </c>
      <c r="B86" s="27" t="s">
        <v>58</v>
      </c>
      <c r="C86" s="28" t="s">
        <v>97</v>
      </c>
      <c r="D86" s="44">
        <v>248700</v>
      </c>
      <c r="E86" s="44">
        <v>171281.41</v>
      </c>
      <c r="F86" s="45">
        <f>D86-E86</f>
        <v>77418.59</v>
      </c>
    </row>
    <row r="87" spans="1:6" ht="15.75">
      <c r="A87" s="47" t="s">
        <v>89</v>
      </c>
      <c r="B87" s="27" t="s">
        <v>58</v>
      </c>
      <c r="C87" s="28" t="s">
        <v>98</v>
      </c>
      <c r="D87" s="44">
        <v>648300</v>
      </c>
      <c r="E87" s="44">
        <v>609547.14</v>
      </c>
      <c r="F87" s="45">
        <f t="shared" si="5"/>
        <v>38752.859999999986</v>
      </c>
    </row>
    <row r="88" spans="1:6" ht="15.75">
      <c r="A88" s="47" t="s">
        <v>90</v>
      </c>
      <c r="B88" s="27" t="s">
        <v>58</v>
      </c>
      <c r="C88" s="28" t="s">
        <v>99</v>
      </c>
      <c r="D88" s="44">
        <v>361500</v>
      </c>
      <c r="E88" s="44">
        <v>361500</v>
      </c>
      <c r="F88" s="45">
        <f t="shared" si="5"/>
        <v>0</v>
      </c>
    </row>
    <row r="89" spans="1:6" ht="15.75" hidden="1">
      <c r="A89" s="47" t="s">
        <v>92</v>
      </c>
      <c r="B89" s="27" t="s">
        <v>58</v>
      </c>
      <c r="C89" s="28" t="s">
        <v>100</v>
      </c>
      <c r="D89" s="44">
        <v>0</v>
      </c>
      <c r="E89" s="44">
        <v>0</v>
      </c>
      <c r="F89" s="45">
        <f t="shared" si="5"/>
        <v>0</v>
      </c>
    </row>
    <row r="90" spans="1:6" ht="30" customHeight="1">
      <c r="A90" s="47" t="s">
        <v>705</v>
      </c>
      <c r="B90" s="27" t="s">
        <v>58</v>
      </c>
      <c r="C90" s="28" t="s">
        <v>582</v>
      </c>
      <c r="D90" s="44">
        <v>111800</v>
      </c>
      <c r="E90" s="44">
        <v>111772</v>
      </c>
      <c r="F90" s="45">
        <f t="shared" si="5"/>
        <v>28</v>
      </c>
    </row>
    <row r="91" spans="1:6" ht="47.25">
      <c r="A91" s="188" t="s">
        <v>94</v>
      </c>
      <c r="B91" s="16" t="s">
        <v>58</v>
      </c>
      <c r="C91" s="25" t="s">
        <v>798</v>
      </c>
      <c r="D91" s="41">
        <f>D92</f>
        <v>374700</v>
      </c>
      <c r="E91" s="41">
        <f>E92</f>
        <v>254100.13</v>
      </c>
      <c r="F91" s="41">
        <f>F92</f>
        <v>120599.87</v>
      </c>
    </row>
    <row r="92" spans="1:6" ht="15.75">
      <c r="A92" s="47" t="s">
        <v>96</v>
      </c>
      <c r="B92" s="27" t="s">
        <v>58</v>
      </c>
      <c r="C92" s="28" t="s">
        <v>799</v>
      </c>
      <c r="D92" s="44">
        <v>374700</v>
      </c>
      <c r="E92" s="44">
        <v>254100.13</v>
      </c>
      <c r="F92" s="45">
        <f t="shared" si="5"/>
        <v>120599.87</v>
      </c>
    </row>
    <row r="93" spans="1:6" ht="15.75">
      <c r="A93" s="191" t="s">
        <v>103</v>
      </c>
      <c r="B93" s="16" t="s">
        <v>58</v>
      </c>
      <c r="C93" s="25" t="s">
        <v>104</v>
      </c>
      <c r="D93" s="41">
        <f>D94+D95</f>
        <v>5000</v>
      </c>
      <c r="E93" s="41">
        <f>E94+E95</f>
        <v>801.17</v>
      </c>
      <c r="F93" s="41">
        <f>F94+F95</f>
        <v>4198.83</v>
      </c>
    </row>
    <row r="94" spans="1:6" ht="15.75">
      <c r="A94" s="192" t="s">
        <v>102</v>
      </c>
      <c r="B94" s="27" t="s">
        <v>58</v>
      </c>
      <c r="C94" s="28" t="s">
        <v>800</v>
      </c>
      <c r="D94" s="44">
        <v>300</v>
      </c>
      <c r="E94" s="44">
        <v>0</v>
      </c>
      <c r="F94" s="45">
        <f t="shared" si="5"/>
        <v>300</v>
      </c>
    </row>
    <row r="95" spans="1:6" ht="15.75">
      <c r="A95" s="192" t="s">
        <v>102</v>
      </c>
      <c r="B95" s="27" t="s">
        <v>58</v>
      </c>
      <c r="C95" s="28" t="s">
        <v>801</v>
      </c>
      <c r="D95" s="44">
        <v>4700</v>
      </c>
      <c r="E95" s="44">
        <v>801.17</v>
      </c>
      <c r="F95" s="45">
        <f>D95-E95</f>
        <v>3898.83</v>
      </c>
    </row>
    <row r="96" spans="1:6" ht="63">
      <c r="A96" s="48" t="s">
        <v>105</v>
      </c>
      <c r="B96" s="16" t="s">
        <v>24</v>
      </c>
      <c r="C96" s="25" t="s">
        <v>106</v>
      </c>
      <c r="D96" s="41">
        <f>D97+D110+D116</f>
        <v>10047900</v>
      </c>
      <c r="E96" s="41">
        <f>E97+E110+E116</f>
        <v>8583902.21</v>
      </c>
      <c r="F96" s="41">
        <f>F97+F110+F116</f>
        <v>1463997.7899999998</v>
      </c>
    </row>
    <row r="97" spans="1:6" ht="78.75">
      <c r="A97" s="48" t="s">
        <v>107</v>
      </c>
      <c r="B97" s="16" t="s">
        <v>24</v>
      </c>
      <c r="C97" s="25" t="s">
        <v>108</v>
      </c>
      <c r="D97" s="41">
        <f>D98+D101+D105</f>
        <v>2990300</v>
      </c>
      <c r="E97" s="41">
        <f>E98+E101+E105</f>
        <v>2976814.1300000004</v>
      </c>
      <c r="F97" s="41">
        <f>F98+F101+F105</f>
        <v>13485.869999999968</v>
      </c>
    </row>
    <row r="98" spans="1:6" ht="47.25">
      <c r="A98" s="43" t="s">
        <v>60</v>
      </c>
      <c r="B98" s="16" t="s">
        <v>24</v>
      </c>
      <c r="C98" s="25" t="s">
        <v>109</v>
      </c>
      <c r="D98" s="41">
        <f>D99+D100</f>
        <v>2105300</v>
      </c>
      <c r="E98" s="41">
        <f>E99+E100</f>
        <v>2104923.5500000003</v>
      </c>
      <c r="F98" s="41">
        <f>F99+F100</f>
        <v>376.44999999992615</v>
      </c>
    </row>
    <row r="99" spans="1:6" ht="15.75">
      <c r="A99" s="189" t="s">
        <v>62</v>
      </c>
      <c r="B99" s="27" t="s">
        <v>24</v>
      </c>
      <c r="C99" s="28" t="s">
        <v>110</v>
      </c>
      <c r="D99" s="44">
        <v>2091300</v>
      </c>
      <c r="E99" s="44">
        <v>2091107.83</v>
      </c>
      <c r="F99" s="45">
        <f t="shared" si="5"/>
        <v>192.1699999999255</v>
      </c>
    </row>
    <row r="100" spans="1:6" ht="31.5">
      <c r="A100" s="189" t="s">
        <v>580</v>
      </c>
      <c r="B100" s="27" t="s">
        <v>24</v>
      </c>
      <c r="C100" s="28" t="s">
        <v>704</v>
      </c>
      <c r="D100" s="44">
        <v>14000</v>
      </c>
      <c r="E100" s="44">
        <v>13815.72</v>
      </c>
      <c r="F100" s="45">
        <f>D100-E100</f>
        <v>184.28000000000065</v>
      </c>
    </row>
    <row r="101" spans="1:6" ht="63">
      <c r="A101" s="188" t="s">
        <v>64</v>
      </c>
      <c r="B101" s="16" t="s">
        <v>24</v>
      </c>
      <c r="C101" s="25" t="s">
        <v>111</v>
      </c>
      <c r="D101" s="41">
        <f>D102</f>
        <v>641000</v>
      </c>
      <c r="E101" s="41">
        <f>E102</f>
        <v>627890.58</v>
      </c>
      <c r="F101" s="41">
        <f>F102</f>
        <v>13109.420000000042</v>
      </c>
    </row>
    <row r="102" spans="1:6" ht="15.75">
      <c r="A102" s="189" t="s">
        <v>66</v>
      </c>
      <c r="B102" s="27" t="s">
        <v>24</v>
      </c>
      <c r="C102" s="28" t="s">
        <v>112</v>
      </c>
      <c r="D102" s="44">
        <v>641000</v>
      </c>
      <c r="E102" s="44">
        <v>627890.58</v>
      </c>
      <c r="F102" s="45">
        <f t="shared" si="5"/>
        <v>13109.420000000042</v>
      </c>
    </row>
    <row r="103" spans="1:6" ht="34.5" customHeight="1" hidden="1">
      <c r="A103" s="190" t="s">
        <v>85</v>
      </c>
      <c r="B103" s="16" t="s">
        <v>24</v>
      </c>
      <c r="C103" s="25" t="s">
        <v>318</v>
      </c>
      <c r="D103" s="41">
        <v>0</v>
      </c>
      <c r="E103" s="41">
        <v>0</v>
      </c>
      <c r="F103" s="45">
        <f t="shared" si="5"/>
        <v>0</v>
      </c>
    </row>
    <row r="104" spans="1:6" ht="15.75" hidden="1">
      <c r="A104" s="47" t="s">
        <v>116</v>
      </c>
      <c r="B104" s="27" t="s">
        <v>24</v>
      </c>
      <c r="C104" s="28" t="s">
        <v>319</v>
      </c>
      <c r="D104" s="44">
        <v>0</v>
      </c>
      <c r="E104" s="44">
        <v>0</v>
      </c>
      <c r="F104" s="45">
        <f t="shared" si="5"/>
        <v>0</v>
      </c>
    </row>
    <row r="105" spans="1:6" ht="47.25">
      <c r="A105" s="188" t="s">
        <v>94</v>
      </c>
      <c r="B105" s="27" t="s">
        <v>24</v>
      </c>
      <c r="C105" s="25" t="s">
        <v>113</v>
      </c>
      <c r="D105" s="41">
        <f>D106+D107+D109</f>
        <v>244000</v>
      </c>
      <c r="E105" s="41">
        <f>E106+E107+E109</f>
        <v>244000</v>
      </c>
      <c r="F105" s="41">
        <f>F106+F107+F109</f>
        <v>0</v>
      </c>
    </row>
    <row r="106" spans="1:6" ht="15.75">
      <c r="A106" s="47" t="s">
        <v>87</v>
      </c>
      <c r="B106" s="27" t="s">
        <v>24</v>
      </c>
      <c r="C106" s="28" t="s">
        <v>114</v>
      </c>
      <c r="D106" s="44">
        <v>51000</v>
      </c>
      <c r="E106" s="44">
        <v>51000</v>
      </c>
      <c r="F106" s="45">
        <f t="shared" si="5"/>
        <v>0</v>
      </c>
    </row>
    <row r="107" spans="1:6" ht="15.75">
      <c r="A107" s="47" t="s">
        <v>90</v>
      </c>
      <c r="B107" s="27" t="s">
        <v>24</v>
      </c>
      <c r="C107" s="28" t="s">
        <v>115</v>
      </c>
      <c r="D107" s="44">
        <v>0</v>
      </c>
      <c r="E107" s="44">
        <v>0</v>
      </c>
      <c r="F107" s="45">
        <f t="shared" si="5"/>
        <v>0</v>
      </c>
    </row>
    <row r="108" spans="1:6" ht="15.75" hidden="1">
      <c r="A108" s="47" t="s">
        <v>116</v>
      </c>
      <c r="B108" s="27" t="s">
        <v>24</v>
      </c>
      <c r="C108" s="28" t="s">
        <v>117</v>
      </c>
      <c r="D108" s="44">
        <v>0</v>
      </c>
      <c r="E108" s="44">
        <v>0</v>
      </c>
      <c r="F108" s="45">
        <f t="shared" si="5"/>
        <v>0</v>
      </c>
    </row>
    <row r="109" spans="1:6" ht="31.5">
      <c r="A109" s="47" t="s">
        <v>705</v>
      </c>
      <c r="B109" s="27" t="s">
        <v>24</v>
      </c>
      <c r="C109" s="28" t="s">
        <v>583</v>
      </c>
      <c r="D109" s="44">
        <v>193000</v>
      </c>
      <c r="E109" s="44">
        <v>193000</v>
      </c>
      <c r="F109" s="45">
        <f t="shared" si="5"/>
        <v>0</v>
      </c>
    </row>
    <row r="110" spans="1:6" ht="61.5" customHeight="1">
      <c r="A110" s="190" t="s">
        <v>118</v>
      </c>
      <c r="B110" s="16" t="s">
        <v>24</v>
      </c>
      <c r="C110" s="25" t="s">
        <v>119</v>
      </c>
      <c r="D110" s="41">
        <f>D111+D114</f>
        <v>1659100</v>
      </c>
      <c r="E110" s="41">
        <f>E111+E114</f>
        <v>1501451.0999999999</v>
      </c>
      <c r="F110" s="41">
        <f>F111+F114</f>
        <v>157648.9</v>
      </c>
    </row>
    <row r="111" spans="1:6" ht="47.25">
      <c r="A111" s="43" t="s">
        <v>60</v>
      </c>
      <c r="B111" s="16" t="s">
        <v>24</v>
      </c>
      <c r="C111" s="25" t="s">
        <v>120</v>
      </c>
      <c r="D111" s="41">
        <f>D112+D113</f>
        <v>1257600</v>
      </c>
      <c r="E111" s="41">
        <f>E112+E113</f>
        <v>1148216.44</v>
      </c>
      <c r="F111" s="41">
        <f>F112+F113</f>
        <v>109383.55999999997</v>
      </c>
    </row>
    <row r="112" spans="1:6" ht="15.75">
      <c r="A112" s="189" t="s">
        <v>62</v>
      </c>
      <c r="B112" s="27" t="s">
        <v>24</v>
      </c>
      <c r="C112" s="28" t="s">
        <v>121</v>
      </c>
      <c r="D112" s="44">
        <v>1218100</v>
      </c>
      <c r="E112" s="44">
        <v>1108758.28</v>
      </c>
      <c r="F112" s="45">
        <f t="shared" si="5"/>
        <v>109341.71999999997</v>
      </c>
    </row>
    <row r="113" spans="1:6" ht="31.5">
      <c r="A113" s="189" t="s">
        <v>580</v>
      </c>
      <c r="B113" s="27" t="s">
        <v>24</v>
      </c>
      <c r="C113" s="28" t="s">
        <v>802</v>
      </c>
      <c r="D113" s="44">
        <v>39500</v>
      </c>
      <c r="E113" s="44">
        <v>39458.16</v>
      </c>
      <c r="F113" s="45">
        <f>D113-E113</f>
        <v>41.83999999999651</v>
      </c>
    </row>
    <row r="114" spans="1:6" ht="63">
      <c r="A114" s="188" t="s">
        <v>64</v>
      </c>
      <c r="B114" s="16" t="s">
        <v>24</v>
      </c>
      <c r="C114" s="25" t="s">
        <v>122</v>
      </c>
      <c r="D114" s="41">
        <f>D115</f>
        <v>401500</v>
      </c>
      <c r="E114" s="41">
        <f>E115</f>
        <v>353234.66</v>
      </c>
      <c r="F114" s="41">
        <f>F115</f>
        <v>48265.340000000026</v>
      </c>
    </row>
    <row r="115" spans="1:6" ht="15.75">
      <c r="A115" s="189" t="s">
        <v>66</v>
      </c>
      <c r="B115" s="27" t="s">
        <v>24</v>
      </c>
      <c r="C115" s="28" t="s">
        <v>123</v>
      </c>
      <c r="D115" s="44">
        <v>401500</v>
      </c>
      <c r="E115" s="44">
        <v>353234.66</v>
      </c>
      <c r="F115" s="45">
        <f t="shared" si="5"/>
        <v>48265.340000000026</v>
      </c>
    </row>
    <row r="116" spans="1:6" ht="63" customHeight="1">
      <c r="A116" s="42" t="s">
        <v>124</v>
      </c>
      <c r="B116" s="16" t="s">
        <v>24</v>
      </c>
      <c r="C116" s="25" t="s">
        <v>125</v>
      </c>
      <c r="D116" s="41">
        <f>D117+D120+D122+D127+D134</f>
        <v>5398500</v>
      </c>
      <c r="E116" s="41">
        <f>E117+E120+E122+E127+E134</f>
        <v>4105636.9800000004</v>
      </c>
      <c r="F116" s="41">
        <f>F117+F120+F122+F127+F134</f>
        <v>1292863.0199999998</v>
      </c>
    </row>
    <row r="117" spans="1:6" ht="47.25">
      <c r="A117" s="43" t="s">
        <v>60</v>
      </c>
      <c r="B117" s="16" t="s">
        <v>24</v>
      </c>
      <c r="C117" s="25" t="s">
        <v>706</v>
      </c>
      <c r="D117" s="41">
        <f>D118+D119</f>
        <v>3096900</v>
      </c>
      <c r="E117" s="41">
        <f>E118+E119</f>
        <v>2137337.2600000002</v>
      </c>
      <c r="F117" s="41">
        <f>F118+F119</f>
        <v>959562.7399999999</v>
      </c>
    </row>
    <row r="118" spans="1:6" ht="15.75">
      <c r="A118" s="189" t="s">
        <v>62</v>
      </c>
      <c r="B118" s="27" t="s">
        <v>24</v>
      </c>
      <c r="C118" s="28" t="s">
        <v>126</v>
      </c>
      <c r="D118" s="44">
        <v>3014400</v>
      </c>
      <c r="E118" s="44">
        <v>2054866.36</v>
      </c>
      <c r="F118" s="45">
        <f t="shared" si="5"/>
        <v>959533.6399999999</v>
      </c>
    </row>
    <row r="119" spans="1:6" ht="31.5">
      <c r="A119" s="189" t="s">
        <v>580</v>
      </c>
      <c r="B119" s="27" t="s">
        <v>24</v>
      </c>
      <c r="C119" s="28" t="s">
        <v>584</v>
      </c>
      <c r="D119" s="44">
        <v>82500</v>
      </c>
      <c r="E119" s="44">
        <v>82470.9</v>
      </c>
      <c r="F119" s="45">
        <f>D119-E119</f>
        <v>29.10000000000582</v>
      </c>
    </row>
    <row r="120" spans="1:6" ht="63">
      <c r="A120" s="188" t="s">
        <v>64</v>
      </c>
      <c r="B120" s="16" t="s">
        <v>24</v>
      </c>
      <c r="C120" s="25" t="s">
        <v>131</v>
      </c>
      <c r="D120" s="41">
        <f>D121</f>
        <v>995200</v>
      </c>
      <c r="E120" s="41">
        <f>E121</f>
        <v>676886.52</v>
      </c>
      <c r="F120" s="41">
        <f>F121</f>
        <v>318313.48</v>
      </c>
    </row>
    <row r="121" spans="1:6" ht="15.75">
      <c r="A121" s="189" t="s">
        <v>66</v>
      </c>
      <c r="B121" s="27" t="s">
        <v>24</v>
      </c>
      <c r="C121" s="28" t="s">
        <v>132</v>
      </c>
      <c r="D121" s="44">
        <v>995200</v>
      </c>
      <c r="E121" s="44">
        <v>676886.52</v>
      </c>
      <c r="F121" s="45">
        <f t="shared" si="5"/>
        <v>318313.48</v>
      </c>
    </row>
    <row r="122" spans="1:6" ht="32.25" customHeight="1">
      <c r="A122" s="190" t="s">
        <v>85</v>
      </c>
      <c r="B122" s="16" t="s">
        <v>24</v>
      </c>
      <c r="C122" s="25" t="s">
        <v>133</v>
      </c>
      <c r="D122" s="41">
        <f>D123+D124+D125+D126</f>
        <v>452900</v>
      </c>
      <c r="E122" s="41">
        <f>E123+E124+E125+E126</f>
        <v>438487.2</v>
      </c>
      <c r="F122" s="41">
        <f>F123+F124+F125+F126</f>
        <v>14412.8</v>
      </c>
    </row>
    <row r="123" spans="1:6" ht="15.75">
      <c r="A123" s="47" t="s">
        <v>87</v>
      </c>
      <c r="B123" s="27" t="s">
        <v>24</v>
      </c>
      <c r="C123" s="28" t="s">
        <v>134</v>
      </c>
      <c r="D123" s="44">
        <v>27400</v>
      </c>
      <c r="E123" s="44">
        <v>13027.2</v>
      </c>
      <c r="F123" s="45">
        <f t="shared" si="5"/>
        <v>14372.8</v>
      </c>
    </row>
    <row r="124" spans="1:6" ht="15.75">
      <c r="A124" s="47" t="s">
        <v>90</v>
      </c>
      <c r="B124" s="27" t="s">
        <v>24</v>
      </c>
      <c r="C124" s="28" t="s">
        <v>135</v>
      </c>
      <c r="D124" s="44">
        <v>375900</v>
      </c>
      <c r="E124" s="44">
        <v>375900</v>
      </c>
      <c r="F124" s="45">
        <f aca="true" t="shared" si="6" ref="F124:F145">D124-E124</f>
        <v>0</v>
      </c>
    </row>
    <row r="125" spans="1:6" ht="15.75">
      <c r="A125" s="47" t="s">
        <v>116</v>
      </c>
      <c r="B125" s="27" t="s">
        <v>24</v>
      </c>
      <c r="C125" s="28" t="s">
        <v>320</v>
      </c>
      <c r="D125" s="44">
        <v>0</v>
      </c>
      <c r="E125" s="44">
        <v>0</v>
      </c>
      <c r="F125" s="45">
        <f t="shared" si="6"/>
        <v>0</v>
      </c>
    </row>
    <row r="126" spans="1:6" ht="15.75">
      <c r="A126" s="47" t="s">
        <v>101</v>
      </c>
      <c r="B126" s="27" t="s">
        <v>321</v>
      </c>
      <c r="C126" s="28" t="s">
        <v>826</v>
      </c>
      <c r="D126" s="44">
        <v>49600</v>
      </c>
      <c r="E126" s="44">
        <v>49560</v>
      </c>
      <c r="F126" s="45">
        <f t="shared" si="6"/>
        <v>40</v>
      </c>
    </row>
    <row r="127" spans="1:6" ht="47.25">
      <c r="A127" s="188" t="s">
        <v>94</v>
      </c>
      <c r="B127" s="16" t="s">
        <v>24</v>
      </c>
      <c r="C127" s="25" t="s">
        <v>136</v>
      </c>
      <c r="D127" s="41">
        <f>SUM(D128:D133)</f>
        <v>853000</v>
      </c>
      <c r="E127" s="41">
        <f>SUM(E128:E133)</f>
        <v>852926</v>
      </c>
      <c r="F127" s="45">
        <f t="shared" si="6"/>
        <v>74</v>
      </c>
    </row>
    <row r="128" spans="1:6" ht="15.75">
      <c r="A128" s="47" t="s">
        <v>87</v>
      </c>
      <c r="B128" s="27" t="s">
        <v>24</v>
      </c>
      <c r="C128" s="28" t="s">
        <v>137</v>
      </c>
      <c r="D128" s="44">
        <v>7600</v>
      </c>
      <c r="E128" s="44">
        <v>7600</v>
      </c>
      <c r="F128" s="45">
        <f t="shared" si="6"/>
        <v>0</v>
      </c>
    </row>
    <row r="129" spans="1:6" ht="15.75">
      <c r="A129" s="47" t="s">
        <v>243</v>
      </c>
      <c r="B129" s="27" t="s">
        <v>24</v>
      </c>
      <c r="C129" s="28" t="s">
        <v>323</v>
      </c>
      <c r="D129" s="44">
        <v>2300</v>
      </c>
      <c r="E129" s="44">
        <v>2300</v>
      </c>
      <c r="F129" s="45">
        <f t="shared" si="6"/>
        <v>0</v>
      </c>
    </row>
    <row r="130" spans="1:6" ht="15.75">
      <c r="A130" s="47" t="s">
        <v>89</v>
      </c>
      <c r="B130" s="27" t="s">
        <v>24</v>
      </c>
      <c r="C130" s="28" t="s">
        <v>138</v>
      </c>
      <c r="D130" s="44">
        <v>0</v>
      </c>
      <c r="E130" s="44">
        <v>0</v>
      </c>
      <c r="F130" s="45">
        <f t="shared" si="6"/>
        <v>0</v>
      </c>
    </row>
    <row r="131" spans="1:6" ht="15.75">
      <c r="A131" s="47" t="s">
        <v>90</v>
      </c>
      <c r="B131" s="27" t="s">
        <v>24</v>
      </c>
      <c r="C131" s="28" t="s">
        <v>139</v>
      </c>
      <c r="D131" s="44">
        <v>690300</v>
      </c>
      <c r="E131" s="44">
        <v>690250</v>
      </c>
      <c r="F131" s="45">
        <f t="shared" si="6"/>
        <v>50</v>
      </c>
    </row>
    <row r="132" spans="1:6" ht="15.75">
      <c r="A132" s="47" t="s">
        <v>116</v>
      </c>
      <c r="B132" s="27" t="s">
        <v>24</v>
      </c>
      <c r="C132" s="28" t="s">
        <v>140</v>
      </c>
      <c r="D132" s="44">
        <v>0</v>
      </c>
      <c r="E132" s="44">
        <v>0</v>
      </c>
      <c r="F132" s="45">
        <f>D132-E132</f>
        <v>0</v>
      </c>
    </row>
    <row r="133" spans="1:6" ht="31.5">
      <c r="A133" s="47" t="s">
        <v>705</v>
      </c>
      <c r="B133" s="27" t="s">
        <v>24</v>
      </c>
      <c r="C133" s="28" t="s">
        <v>586</v>
      </c>
      <c r="D133" s="44">
        <v>152800</v>
      </c>
      <c r="E133" s="44">
        <v>152776</v>
      </c>
      <c r="F133" s="45">
        <f t="shared" si="6"/>
        <v>24</v>
      </c>
    </row>
    <row r="134" spans="1:6" ht="15.75">
      <c r="A134" s="46" t="s">
        <v>103</v>
      </c>
      <c r="B134" s="16" t="s">
        <v>24</v>
      </c>
      <c r="C134" s="25" t="s">
        <v>324</v>
      </c>
      <c r="D134" s="41">
        <f>D135</f>
        <v>500</v>
      </c>
      <c r="E134" s="41">
        <f>E135</f>
        <v>0</v>
      </c>
      <c r="F134" s="41">
        <f>F135</f>
        <v>500</v>
      </c>
    </row>
    <row r="135" spans="1:6" ht="31.5">
      <c r="A135" s="47" t="s">
        <v>590</v>
      </c>
      <c r="B135" s="27" t="s">
        <v>24</v>
      </c>
      <c r="C135" s="28" t="s">
        <v>589</v>
      </c>
      <c r="D135" s="44">
        <v>500</v>
      </c>
      <c r="E135" s="44">
        <v>0</v>
      </c>
      <c r="F135" s="45">
        <f t="shared" si="6"/>
        <v>500</v>
      </c>
    </row>
    <row r="136" spans="1:6" ht="31.5" hidden="1">
      <c r="A136" s="43" t="s">
        <v>578</v>
      </c>
      <c r="B136" s="16" t="s">
        <v>24</v>
      </c>
      <c r="C136" s="25" t="s">
        <v>592</v>
      </c>
      <c r="D136" s="41">
        <v>0</v>
      </c>
      <c r="E136" s="41">
        <v>0</v>
      </c>
      <c r="F136" s="40">
        <f t="shared" si="6"/>
        <v>0</v>
      </c>
    </row>
    <row r="137" spans="1:6" ht="47.25" hidden="1">
      <c r="A137" s="43" t="s">
        <v>591</v>
      </c>
      <c r="B137" s="16" t="s">
        <v>24</v>
      </c>
      <c r="C137" s="25" t="s">
        <v>653</v>
      </c>
      <c r="D137" s="41">
        <v>0</v>
      </c>
      <c r="E137" s="41">
        <v>0</v>
      </c>
      <c r="F137" s="40">
        <f>D137-E137</f>
        <v>0</v>
      </c>
    </row>
    <row r="138" spans="1:6" ht="47.25" hidden="1">
      <c r="A138" s="43" t="s">
        <v>60</v>
      </c>
      <c r="B138" s="16" t="s">
        <v>24</v>
      </c>
      <c r="C138" s="25" t="s">
        <v>654</v>
      </c>
      <c r="D138" s="41">
        <v>0</v>
      </c>
      <c r="E138" s="41">
        <v>0</v>
      </c>
      <c r="F138" s="40">
        <f>D138-E138</f>
        <v>0</v>
      </c>
    </row>
    <row r="139" spans="1:6" ht="15.75" hidden="1">
      <c r="A139" s="189" t="s">
        <v>62</v>
      </c>
      <c r="B139" s="27" t="s">
        <v>24</v>
      </c>
      <c r="C139" s="28" t="s">
        <v>658</v>
      </c>
      <c r="D139" s="44">
        <v>0</v>
      </c>
      <c r="E139" s="44">
        <v>0</v>
      </c>
      <c r="F139" s="45">
        <f t="shared" si="6"/>
        <v>0</v>
      </c>
    </row>
    <row r="140" spans="1:6" ht="47.25" hidden="1">
      <c r="A140" s="190" t="s">
        <v>127</v>
      </c>
      <c r="B140" s="16" t="s">
        <v>24</v>
      </c>
      <c r="C140" s="25" t="s">
        <v>128</v>
      </c>
      <c r="D140" s="41">
        <v>0</v>
      </c>
      <c r="E140" s="41">
        <v>0</v>
      </c>
      <c r="F140" s="40">
        <f t="shared" si="6"/>
        <v>0</v>
      </c>
    </row>
    <row r="141" spans="1:6" ht="15.75" hidden="1">
      <c r="A141" s="189" t="s">
        <v>129</v>
      </c>
      <c r="B141" s="27" t="s">
        <v>24</v>
      </c>
      <c r="C141" s="28" t="s">
        <v>130</v>
      </c>
      <c r="D141" s="44">
        <v>0</v>
      </c>
      <c r="E141" s="44">
        <v>0</v>
      </c>
      <c r="F141" s="45">
        <f t="shared" si="6"/>
        <v>0</v>
      </c>
    </row>
    <row r="142" spans="1:6" ht="63" hidden="1">
      <c r="A142" s="188" t="s">
        <v>64</v>
      </c>
      <c r="B142" s="16" t="s">
        <v>24</v>
      </c>
      <c r="C142" s="25" t="s">
        <v>655</v>
      </c>
      <c r="D142" s="41">
        <v>0</v>
      </c>
      <c r="E142" s="41">
        <v>0</v>
      </c>
      <c r="F142" s="40">
        <f t="shared" si="6"/>
        <v>0</v>
      </c>
    </row>
    <row r="143" spans="1:6" ht="15.75" hidden="1">
      <c r="A143" s="189" t="s">
        <v>66</v>
      </c>
      <c r="B143" s="27" t="s">
        <v>24</v>
      </c>
      <c r="C143" s="28" t="s">
        <v>657</v>
      </c>
      <c r="D143" s="44">
        <v>0</v>
      </c>
      <c r="E143" s="44">
        <v>0</v>
      </c>
      <c r="F143" s="45">
        <f t="shared" si="6"/>
        <v>0</v>
      </c>
    </row>
    <row r="144" spans="1:6" ht="32.25" customHeight="1" hidden="1">
      <c r="A144" s="190" t="s">
        <v>85</v>
      </c>
      <c r="B144" s="16" t="s">
        <v>24</v>
      </c>
      <c r="C144" s="25" t="s">
        <v>656</v>
      </c>
      <c r="D144" s="41">
        <v>0</v>
      </c>
      <c r="E144" s="41">
        <v>0</v>
      </c>
      <c r="F144" s="40">
        <f t="shared" si="6"/>
        <v>0</v>
      </c>
    </row>
    <row r="145" spans="1:6" ht="15.75" hidden="1">
      <c r="A145" s="47" t="s">
        <v>90</v>
      </c>
      <c r="B145" s="27" t="s">
        <v>24</v>
      </c>
      <c r="C145" s="28" t="s">
        <v>659</v>
      </c>
      <c r="D145" s="44">
        <v>0</v>
      </c>
      <c r="E145" s="44">
        <v>0</v>
      </c>
      <c r="F145" s="45">
        <f t="shared" si="6"/>
        <v>0</v>
      </c>
    </row>
    <row r="146" spans="1:6" ht="15.75" hidden="1">
      <c r="A146" s="47" t="s">
        <v>116</v>
      </c>
      <c r="B146" s="27" t="s">
        <v>24</v>
      </c>
      <c r="C146" s="28" t="s">
        <v>660</v>
      </c>
      <c r="D146" s="44">
        <v>0</v>
      </c>
      <c r="E146" s="44">
        <v>0</v>
      </c>
      <c r="F146" s="45">
        <f aca="true" t="shared" si="7" ref="F146:F161">D146-E146</f>
        <v>0</v>
      </c>
    </row>
    <row r="147" spans="1:6" ht="15.75" hidden="1">
      <c r="A147" s="47" t="s">
        <v>116</v>
      </c>
      <c r="B147" s="27" t="s">
        <v>24</v>
      </c>
      <c r="C147" s="28" t="s">
        <v>320</v>
      </c>
      <c r="D147" s="44">
        <v>0</v>
      </c>
      <c r="E147" s="44">
        <v>0</v>
      </c>
      <c r="F147" s="45">
        <f t="shared" si="7"/>
        <v>0</v>
      </c>
    </row>
    <row r="148" spans="1:6" ht="15.75" hidden="1">
      <c r="A148" s="47" t="s">
        <v>101</v>
      </c>
      <c r="B148" s="27" t="s">
        <v>321</v>
      </c>
      <c r="C148" s="28" t="s">
        <v>322</v>
      </c>
      <c r="D148" s="44">
        <v>0</v>
      </c>
      <c r="E148" s="44">
        <v>0</v>
      </c>
      <c r="F148" s="45">
        <f t="shared" si="7"/>
        <v>0</v>
      </c>
    </row>
    <row r="149" spans="1:6" ht="47.25" hidden="1">
      <c r="A149" s="188" t="s">
        <v>94</v>
      </c>
      <c r="B149" s="16" t="s">
        <v>24</v>
      </c>
      <c r="C149" s="25" t="s">
        <v>593</v>
      </c>
      <c r="D149" s="41">
        <v>0</v>
      </c>
      <c r="E149" s="41">
        <v>0</v>
      </c>
      <c r="F149" s="40">
        <f t="shared" si="7"/>
        <v>0</v>
      </c>
    </row>
    <row r="150" spans="1:6" ht="15.75" hidden="1">
      <c r="A150" s="47" t="s">
        <v>87</v>
      </c>
      <c r="B150" s="27" t="s">
        <v>24</v>
      </c>
      <c r="C150" s="28" t="s">
        <v>137</v>
      </c>
      <c r="D150" s="44">
        <v>0</v>
      </c>
      <c r="E150" s="44">
        <v>0</v>
      </c>
      <c r="F150" s="45">
        <f t="shared" si="7"/>
        <v>0</v>
      </c>
    </row>
    <row r="151" spans="1:6" ht="15.75" hidden="1">
      <c r="A151" s="47" t="s">
        <v>243</v>
      </c>
      <c r="B151" s="27" t="s">
        <v>24</v>
      </c>
      <c r="C151" s="28" t="s">
        <v>323</v>
      </c>
      <c r="D151" s="44">
        <v>0</v>
      </c>
      <c r="E151" s="44">
        <v>0</v>
      </c>
      <c r="F151" s="45">
        <f t="shared" si="7"/>
        <v>0</v>
      </c>
    </row>
    <row r="152" spans="1:6" ht="15.75" hidden="1">
      <c r="A152" s="47" t="s">
        <v>89</v>
      </c>
      <c r="B152" s="27" t="s">
        <v>24</v>
      </c>
      <c r="C152" s="28" t="s">
        <v>138</v>
      </c>
      <c r="D152" s="44">
        <v>0</v>
      </c>
      <c r="E152" s="44">
        <v>0</v>
      </c>
      <c r="F152" s="45">
        <f t="shared" si="7"/>
        <v>0</v>
      </c>
    </row>
    <row r="153" spans="1:6" ht="15.75" hidden="1">
      <c r="A153" s="47" t="s">
        <v>90</v>
      </c>
      <c r="B153" s="27" t="s">
        <v>24</v>
      </c>
      <c r="C153" s="28" t="s">
        <v>139</v>
      </c>
      <c r="D153" s="44">
        <v>0</v>
      </c>
      <c r="E153" s="44">
        <v>0</v>
      </c>
      <c r="F153" s="45">
        <f t="shared" si="7"/>
        <v>0</v>
      </c>
    </row>
    <row r="154" spans="1:6" ht="15.75" hidden="1">
      <c r="A154" s="47" t="s">
        <v>116</v>
      </c>
      <c r="B154" s="27" t="s">
        <v>24</v>
      </c>
      <c r="C154" s="28" t="s">
        <v>588</v>
      </c>
      <c r="D154" s="44">
        <v>0</v>
      </c>
      <c r="E154" s="44">
        <v>0</v>
      </c>
      <c r="F154" s="45">
        <f t="shared" si="7"/>
        <v>0</v>
      </c>
    </row>
    <row r="155" spans="1:6" ht="15.75" hidden="1">
      <c r="A155" s="47" t="s">
        <v>116</v>
      </c>
      <c r="B155" s="27" t="s">
        <v>24</v>
      </c>
      <c r="C155" s="28" t="s">
        <v>140</v>
      </c>
      <c r="D155" s="44">
        <v>0</v>
      </c>
      <c r="E155" s="44">
        <v>0</v>
      </c>
      <c r="F155" s="45">
        <f t="shared" si="7"/>
        <v>0</v>
      </c>
    </row>
    <row r="156" spans="1:6" ht="31.5" hidden="1">
      <c r="A156" s="47" t="s">
        <v>587</v>
      </c>
      <c r="B156" s="27" t="s">
        <v>24</v>
      </c>
      <c r="C156" s="28" t="s">
        <v>585</v>
      </c>
      <c r="D156" s="44">
        <v>0</v>
      </c>
      <c r="E156" s="44">
        <v>0</v>
      </c>
      <c r="F156" s="45">
        <f t="shared" si="7"/>
        <v>0</v>
      </c>
    </row>
    <row r="157" spans="1:6" ht="15.75" hidden="1">
      <c r="A157" s="47" t="s">
        <v>101</v>
      </c>
      <c r="B157" s="27" t="s">
        <v>24</v>
      </c>
      <c r="C157" s="28" t="s">
        <v>661</v>
      </c>
      <c r="D157" s="44">
        <v>0</v>
      </c>
      <c r="E157" s="44">
        <v>0</v>
      </c>
      <c r="F157" s="45">
        <f t="shared" si="7"/>
        <v>0</v>
      </c>
    </row>
    <row r="158" spans="1:6" ht="31.5" hidden="1">
      <c r="A158" s="42" t="s">
        <v>594</v>
      </c>
      <c r="B158" s="16" t="s">
        <v>24</v>
      </c>
      <c r="C158" s="25" t="s">
        <v>596</v>
      </c>
      <c r="D158" s="41">
        <v>0</v>
      </c>
      <c r="E158" s="41">
        <v>0</v>
      </c>
      <c r="F158" s="40">
        <f t="shared" si="7"/>
        <v>0</v>
      </c>
    </row>
    <row r="159" spans="1:6" ht="18" customHeight="1" hidden="1">
      <c r="A159" s="46" t="s">
        <v>595</v>
      </c>
      <c r="B159" s="16" t="s">
        <v>24</v>
      </c>
      <c r="C159" s="25" t="s">
        <v>596</v>
      </c>
      <c r="D159" s="41">
        <v>0</v>
      </c>
      <c r="E159" s="41">
        <v>0</v>
      </c>
      <c r="F159" s="40">
        <f t="shared" si="7"/>
        <v>0</v>
      </c>
    </row>
    <row r="160" spans="1:6" ht="31.5" hidden="1">
      <c r="A160" s="47" t="s">
        <v>601</v>
      </c>
      <c r="B160" s="27" t="s">
        <v>24</v>
      </c>
      <c r="C160" s="28" t="s">
        <v>597</v>
      </c>
      <c r="D160" s="44">
        <v>0</v>
      </c>
      <c r="E160" s="44">
        <v>0</v>
      </c>
      <c r="F160" s="45">
        <f t="shared" si="7"/>
        <v>0</v>
      </c>
    </row>
    <row r="161" spans="1:6" ht="15.75" hidden="1">
      <c r="A161" s="47" t="s">
        <v>600</v>
      </c>
      <c r="B161" s="27" t="s">
        <v>24</v>
      </c>
      <c r="C161" s="28" t="s">
        <v>598</v>
      </c>
      <c r="D161" s="44">
        <v>0</v>
      </c>
      <c r="E161" s="44">
        <v>0</v>
      </c>
      <c r="F161" s="45">
        <f t="shared" si="7"/>
        <v>0</v>
      </c>
    </row>
    <row r="162" spans="1:6" ht="31.5" hidden="1">
      <c r="A162" s="47" t="s">
        <v>590</v>
      </c>
      <c r="B162" s="27" t="s">
        <v>24</v>
      </c>
      <c r="C162" s="28" t="s">
        <v>599</v>
      </c>
      <c r="D162" s="44">
        <v>0</v>
      </c>
      <c r="E162" s="44">
        <v>0</v>
      </c>
      <c r="F162" s="45">
        <f aca="true" t="shared" si="8" ref="F162:F233">D162-E162</f>
        <v>0</v>
      </c>
    </row>
    <row r="163" spans="1:6" ht="15.75">
      <c r="A163" s="42" t="s">
        <v>145</v>
      </c>
      <c r="B163" s="16" t="s">
        <v>24</v>
      </c>
      <c r="C163" s="25" t="s">
        <v>146</v>
      </c>
      <c r="D163" s="41">
        <f>D164</f>
        <v>39000</v>
      </c>
      <c r="E163" s="41">
        <v>0</v>
      </c>
      <c r="F163" s="40">
        <f t="shared" si="8"/>
        <v>39000</v>
      </c>
    </row>
    <row r="164" spans="1:6" ht="15.75">
      <c r="A164" s="13" t="s">
        <v>147</v>
      </c>
      <c r="B164" s="16" t="s">
        <v>24</v>
      </c>
      <c r="C164" s="25" t="s">
        <v>148</v>
      </c>
      <c r="D164" s="41">
        <f>D165</f>
        <v>39000</v>
      </c>
      <c r="E164" s="41">
        <v>0</v>
      </c>
      <c r="F164" s="40">
        <f t="shared" si="8"/>
        <v>39000</v>
      </c>
    </row>
    <row r="165" spans="1:6" ht="15.75">
      <c r="A165" s="26" t="s">
        <v>102</v>
      </c>
      <c r="B165" s="27" t="s">
        <v>24</v>
      </c>
      <c r="C165" s="28" t="s">
        <v>149</v>
      </c>
      <c r="D165" s="44">
        <v>39000</v>
      </c>
      <c r="E165" s="44">
        <v>0</v>
      </c>
      <c r="F165" s="45">
        <f t="shared" si="8"/>
        <v>39000</v>
      </c>
    </row>
    <row r="166" spans="1:6" ht="15.75">
      <c r="A166" s="42" t="s">
        <v>150</v>
      </c>
      <c r="B166" s="16" t="s">
        <v>24</v>
      </c>
      <c r="C166" s="25" t="s">
        <v>151</v>
      </c>
      <c r="D166" s="41">
        <f>D170+D173+D193+D199+D202+D167+D196</f>
        <v>11947100</v>
      </c>
      <c r="E166" s="41">
        <f>E170+E173+E193+E199+E202+E167+E196</f>
        <v>11411098.98</v>
      </c>
      <c r="F166" s="40">
        <f t="shared" si="8"/>
        <v>536001.0199999996</v>
      </c>
    </row>
    <row r="167" spans="1:6" ht="61.5" customHeight="1">
      <c r="A167" s="194" t="s">
        <v>142</v>
      </c>
      <c r="B167" s="16" t="s">
        <v>24</v>
      </c>
      <c r="C167" s="25" t="s">
        <v>143</v>
      </c>
      <c r="D167" s="41">
        <f aca="true" t="shared" si="9" ref="D167:F168">D168</f>
        <v>8100</v>
      </c>
      <c r="E167" s="41">
        <f t="shared" si="9"/>
        <v>0</v>
      </c>
      <c r="F167" s="41">
        <f t="shared" si="9"/>
        <v>8100</v>
      </c>
    </row>
    <row r="168" spans="1:6" ht="47.25">
      <c r="A168" s="43" t="s">
        <v>94</v>
      </c>
      <c r="B168" s="16" t="s">
        <v>24</v>
      </c>
      <c r="C168" s="25" t="s">
        <v>144</v>
      </c>
      <c r="D168" s="41">
        <f t="shared" si="9"/>
        <v>8100</v>
      </c>
      <c r="E168" s="41">
        <f t="shared" si="9"/>
        <v>0</v>
      </c>
      <c r="F168" s="41">
        <f t="shared" si="9"/>
        <v>8100</v>
      </c>
    </row>
    <row r="169" spans="1:6" ht="31.5">
      <c r="A169" s="195" t="s">
        <v>705</v>
      </c>
      <c r="B169" s="27" t="s">
        <v>24</v>
      </c>
      <c r="C169" s="28" t="s">
        <v>707</v>
      </c>
      <c r="D169" s="44">
        <v>8100</v>
      </c>
      <c r="E169" s="44">
        <v>0</v>
      </c>
      <c r="F169" s="45">
        <f t="shared" si="8"/>
        <v>8100</v>
      </c>
    </row>
    <row r="170" spans="1:6" ht="31.5">
      <c r="A170" s="190" t="s">
        <v>468</v>
      </c>
      <c r="B170" s="16" t="s">
        <v>24</v>
      </c>
      <c r="C170" s="25" t="s">
        <v>152</v>
      </c>
      <c r="D170" s="41">
        <f aca="true" t="shared" si="10" ref="D170:F171">D171</f>
        <v>480000</v>
      </c>
      <c r="E170" s="41">
        <f t="shared" si="10"/>
        <v>480000</v>
      </c>
      <c r="F170" s="41">
        <f t="shared" si="10"/>
        <v>0</v>
      </c>
    </row>
    <row r="171" spans="1:6" ht="47.25">
      <c r="A171" s="188" t="s">
        <v>94</v>
      </c>
      <c r="B171" s="16" t="s">
        <v>24</v>
      </c>
      <c r="C171" s="25" t="s">
        <v>153</v>
      </c>
      <c r="D171" s="41">
        <f t="shared" si="10"/>
        <v>480000</v>
      </c>
      <c r="E171" s="41">
        <f t="shared" si="10"/>
        <v>480000</v>
      </c>
      <c r="F171" s="41">
        <f t="shared" si="10"/>
        <v>0</v>
      </c>
    </row>
    <row r="172" spans="1:6" ht="15.75">
      <c r="A172" s="189" t="s">
        <v>90</v>
      </c>
      <c r="B172" s="27" t="s">
        <v>24</v>
      </c>
      <c r="C172" s="28" t="s">
        <v>154</v>
      </c>
      <c r="D172" s="44">
        <v>480000</v>
      </c>
      <c r="E172" s="44">
        <v>480000</v>
      </c>
      <c r="F172" s="45">
        <f t="shared" si="8"/>
        <v>0</v>
      </c>
    </row>
    <row r="173" spans="1:6" ht="47.25">
      <c r="A173" s="42" t="s">
        <v>879</v>
      </c>
      <c r="B173" s="16" t="s">
        <v>24</v>
      </c>
      <c r="C173" s="25" t="s">
        <v>156</v>
      </c>
      <c r="D173" s="41">
        <f>D174+D177+D179+D183+D190+D188</f>
        <v>10830800</v>
      </c>
      <c r="E173" s="41">
        <f>E174+E177+E179+E183+E190+E188</f>
        <v>10326313.64</v>
      </c>
      <c r="F173" s="41">
        <f>F174+F177+F179+F183+F190+F188</f>
        <v>504486.35999999975</v>
      </c>
    </row>
    <row r="174" spans="1:6" ht="31.5">
      <c r="A174" s="46" t="s">
        <v>72</v>
      </c>
      <c r="B174" s="16" t="s">
        <v>24</v>
      </c>
      <c r="C174" s="25" t="s">
        <v>157</v>
      </c>
      <c r="D174" s="41">
        <f>D175+D176</f>
        <v>6534500</v>
      </c>
      <c r="E174" s="41">
        <f>E175+E176</f>
        <v>6169309.13</v>
      </c>
      <c r="F174" s="41">
        <f>F175+F176</f>
        <v>365190.86999999976</v>
      </c>
    </row>
    <row r="175" spans="1:6" ht="15.75">
      <c r="A175" s="189" t="s">
        <v>62</v>
      </c>
      <c r="B175" s="27" t="s">
        <v>24</v>
      </c>
      <c r="C175" s="28" t="s">
        <v>158</v>
      </c>
      <c r="D175" s="44">
        <v>6466800</v>
      </c>
      <c r="E175" s="44">
        <v>6101621.99</v>
      </c>
      <c r="F175" s="45">
        <f t="shared" si="8"/>
        <v>365178.0099999998</v>
      </c>
    </row>
    <row r="176" spans="1:6" ht="31.5">
      <c r="A176" s="189" t="s">
        <v>580</v>
      </c>
      <c r="B176" s="27" t="s">
        <v>24</v>
      </c>
      <c r="C176" s="28" t="s">
        <v>602</v>
      </c>
      <c r="D176" s="44">
        <v>67700</v>
      </c>
      <c r="E176" s="44">
        <v>67687.14</v>
      </c>
      <c r="F176" s="45">
        <f t="shared" si="8"/>
        <v>12.860000000000582</v>
      </c>
    </row>
    <row r="177" spans="1:6" ht="63">
      <c r="A177" s="190" t="s">
        <v>159</v>
      </c>
      <c r="B177" s="16"/>
      <c r="C177" s="25" t="s">
        <v>160</v>
      </c>
      <c r="D177" s="41">
        <f>D178</f>
        <v>2158100</v>
      </c>
      <c r="E177" s="41">
        <f>E178</f>
        <v>2027650.27</v>
      </c>
      <c r="F177" s="41">
        <f>F178</f>
        <v>130449.72999999998</v>
      </c>
    </row>
    <row r="178" spans="1:6" ht="15.75">
      <c r="A178" s="189" t="s">
        <v>66</v>
      </c>
      <c r="B178" s="27" t="s">
        <v>24</v>
      </c>
      <c r="C178" s="28" t="s">
        <v>161</v>
      </c>
      <c r="D178" s="44">
        <v>2158100</v>
      </c>
      <c r="E178" s="44">
        <v>2027650.27</v>
      </c>
      <c r="F178" s="45">
        <f t="shared" si="8"/>
        <v>130449.72999999998</v>
      </c>
    </row>
    <row r="179" spans="1:6" ht="30.75" customHeight="1">
      <c r="A179" s="190" t="s">
        <v>85</v>
      </c>
      <c r="B179" s="16" t="s">
        <v>24</v>
      </c>
      <c r="C179" s="25" t="s">
        <v>162</v>
      </c>
      <c r="D179" s="41">
        <f>D180+D181+D182</f>
        <v>606600</v>
      </c>
      <c r="E179" s="41">
        <f>E180+E181+E182</f>
        <v>598308</v>
      </c>
      <c r="F179" s="41">
        <f>F180+F181+F182</f>
        <v>8292</v>
      </c>
    </row>
    <row r="180" spans="1:6" ht="19.5" customHeight="1">
      <c r="A180" s="47" t="s">
        <v>87</v>
      </c>
      <c r="B180" s="27" t="s">
        <v>24</v>
      </c>
      <c r="C180" s="28" t="s">
        <v>603</v>
      </c>
      <c r="D180" s="44">
        <v>164500</v>
      </c>
      <c r="E180" s="44">
        <v>164408</v>
      </c>
      <c r="F180" s="45">
        <f t="shared" si="8"/>
        <v>92</v>
      </c>
    </row>
    <row r="181" spans="1:6" ht="15.75">
      <c r="A181" s="193" t="s">
        <v>90</v>
      </c>
      <c r="B181" s="27" t="s">
        <v>24</v>
      </c>
      <c r="C181" s="28" t="s">
        <v>163</v>
      </c>
      <c r="D181" s="44">
        <v>332200</v>
      </c>
      <c r="E181" s="44">
        <v>324000</v>
      </c>
      <c r="F181" s="45">
        <f t="shared" si="8"/>
        <v>8200</v>
      </c>
    </row>
    <row r="182" spans="1:6" ht="31.5">
      <c r="A182" s="193" t="s">
        <v>705</v>
      </c>
      <c r="B182" s="27" t="s">
        <v>24</v>
      </c>
      <c r="C182" s="28" t="s">
        <v>859</v>
      </c>
      <c r="D182" s="44">
        <v>109900</v>
      </c>
      <c r="E182" s="44">
        <v>109900</v>
      </c>
      <c r="F182" s="45">
        <f>D182-E182</f>
        <v>0</v>
      </c>
    </row>
    <row r="183" spans="1:6" ht="47.25">
      <c r="A183" s="188" t="s">
        <v>94</v>
      </c>
      <c r="B183" s="16" t="s">
        <v>24</v>
      </c>
      <c r="C183" s="16" t="s">
        <v>164</v>
      </c>
      <c r="D183" s="40">
        <f>D186+D187+D184+D185</f>
        <v>1494800</v>
      </c>
      <c r="E183" s="40">
        <f>E186+E187+E184+E185</f>
        <v>1494704</v>
      </c>
      <c r="F183" s="40">
        <f>F186+F187+F184+F185</f>
        <v>96</v>
      </c>
    </row>
    <row r="184" spans="1:6" ht="15.75">
      <c r="A184" s="50" t="s">
        <v>243</v>
      </c>
      <c r="B184" s="27" t="s">
        <v>24</v>
      </c>
      <c r="C184" s="27" t="s">
        <v>325</v>
      </c>
      <c r="D184" s="45">
        <v>0</v>
      </c>
      <c r="E184" s="45">
        <v>0</v>
      </c>
      <c r="F184" s="45">
        <f t="shared" si="8"/>
        <v>0</v>
      </c>
    </row>
    <row r="185" spans="1:6" ht="15.75">
      <c r="A185" s="193" t="s">
        <v>90</v>
      </c>
      <c r="B185" s="27" t="s">
        <v>24</v>
      </c>
      <c r="C185" s="27" t="s">
        <v>165</v>
      </c>
      <c r="D185" s="44">
        <v>960000</v>
      </c>
      <c r="E185" s="44">
        <v>960000</v>
      </c>
      <c r="F185" s="45">
        <f t="shared" si="8"/>
        <v>0</v>
      </c>
    </row>
    <row r="186" spans="1:6" ht="15.75">
      <c r="A186" s="193" t="s">
        <v>116</v>
      </c>
      <c r="B186" s="27" t="s">
        <v>24</v>
      </c>
      <c r="C186" s="27" t="s">
        <v>708</v>
      </c>
      <c r="D186" s="45">
        <v>0</v>
      </c>
      <c r="E186" s="45">
        <v>0</v>
      </c>
      <c r="F186" s="45">
        <f>D186-E186</f>
        <v>0</v>
      </c>
    </row>
    <row r="187" spans="1:6" ht="31.5">
      <c r="A187" s="193" t="s">
        <v>705</v>
      </c>
      <c r="B187" s="27" t="s">
        <v>24</v>
      </c>
      <c r="C187" s="27" t="s">
        <v>604</v>
      </c>
      <c r="D187" s="45">
        <v>534800</v>
      </c>
      <c r="E187" s="45">
        <v>534704</v>
      </c>
      <c r="F187" s="45">
        <f t="shared" si="8"/>
        <v>96</v>
      </c>
    </row>
    <row r="188" spans="1:6" ht="31.5">
      <c r="A188" s="46" t="s">
        <v>862</v>
      </c>
      <c r="B188" s="16" t="s">
        <v>24</v>
      </c>
      <c r="C188" s="16" t="s">
        <v>860</v>
      </c>
      <c r="D188" s="40">
        <f>D189</f>
        <v>36400</v>
      </c>
      <c r="E188" s="40">
        <f>E189</f>
        <v>36342.24</v>
      </c>
      <c r="F188" s="40">
        <f>F189</f>
        <v>57.76000000000204</v>
      </c>
    </row>
    <row r="189" spans="1:6" ht="47.25">
      <c r="A189" s="47" t="s">
        <v>642</v>
      </c>
      <c r="B189" s="27" t="s">
        <v>24</v>
      </c>
      <c r="C189" s="27" t="s">
        <v>861</v>
      </c>
      <c r="D189" s="44">
        <v>36400</v>
      </c>
      <c r="E189" s="44">
        <v>36342.24</v>
      </c>
      <c r="F189" s="45">
        <f>D189-E189</f>
        <v>57.76000000000204</v>
      </c>
    </row>
    <row r="190" spans="1:6" ht="15.75">
      <c r="A190" s="46" t="s">
        <v>103</v>
      </c>
      <c r="B190" s="16" t="s">
        <v>24</v>
      </c>
      <c r="C190" s="16" t="s">
        <v>326</v>
      </c>
      <c r="D190" s="40">
        <f>D191</f>
        <v>400</v>
      </c>
      <c r="E190" s="40">
        <f>E191</f>
        <v>0</v>
      </c>
      <c r="F190" s="40">
        <f>F191</f>
        <v>400</v>
      </c>
    </row>
    <row r="191" spans="1:6" ht="15.75">
      <c r="A191" s="47" t="s">
        <v>102</v>
      </c>
      <c r="B191" s="27" t="s">
        <v>24</v>
      </c>
      <c r="C191" s="27" t="s">
        <v>803</v>
      </c>
      <c r="D191" s="44">
        <v>400</v>
      </c>
      <c r="E191" s="44">
        <v>0</v>
      </c>
      <c r="F191" s="45">
        <f t="shared" si="8"/>
        <v>400</v>
      </c>
    </row>
    <row r="192" spans="1:6" ht="15.75">
      <c r="A192" s="46" t="s">
        <v>557</v>
      </c>
      <c r="B192" s="16" t="s">
        <v>20</v>
      </c>
      <c r="C192" s="25" t="s">
        <v>311</v>
      </c>
      <c r="D192" s="41">
        <v>0</v>
      </c>
      <c r="E192" s="41">
        <v>0</v>
      </c>
      <c r="F192" s="45">
        <f t="shared" si="8"/>
        <v>0</v>
      </c>
    </row>
    <row r="193" spans="1:6" ht="47.25">
      <c r="A193" s="46" t="s">
        <v>94</v>
      </c>
      <c r="B193" s="16" t="s">
        <v>20</v>
      </c>
      <c r="C193" s="25" t="s">
        <v>312</v>
      </c>
      <c r="D193" s="41">
        <f>D194+D195</f>
        <v>23400</v>
      </c>
      <c r="E193" s="41">
        <f>E194+E195</f>
        <v>0</v>
      </c>
      <c r="F193" s="41">
        <f>F194+F195</f>
        <v>23400</v>
      </c>
    </row>
    <row r="194" spans="1:6" ht="15.75">
      <c r="A194" s="47" t="s">
        <v>90</v>
      </c>
      <c r="B194" s="27" t="s">
        <v>24</v>
      </c>
      <c r="C194" s="28" t="s">
        <v>313</v>
      </c>
      <c r="D194" s="44">
        <v>23400</v>
      </c>
      <c r="E194" s="44">
        <v>0</v>
      </c>
      <c r="F194" s="45">
        <f t="shared" si="8"/>
        <v>23400</v>
      </c>
    </row>
    <row r="195" spans="1:6" ht="15.75">
      <c r="A195" s="47" t="s">
        <v>90</v>
      </c>
      <c r="B195" s="27" t="s">
        <v>58</v>
      </c>
      <c r="C195" s="28" t="s">
        <v>313</v>
      </c>
      <c r="D195" s="44">
        <v>0</v>
      </c>
      <c r="E195" s="44">
        <v>0</v>
      </c>
      <c r="F195" s="45">
        <f t="shared" si="8"/>
        <v>0</v>
      </c>
    </row>
    <row r="196" spans="1:6" ht="39" customHeight="1">
      <c r="A196" s="46" t="s">
        <v>865</v>
      </c>
      <c r="B196" s="16" t="s">
        <v>58</v>
      </c>
      <c r="C196" s="25" t="s">
        <v>863</v>
      </c>
      <c r="D196" s="41">
        <f aca="true" t="shared" si="11" ref="D196:F197">D197</f>
        <v>503800</v>
      </c>
      <c r="E196" s="41">
        <f t="shared" si="11"/>
        <v>503785.34</v>
      </c>
      <c r="F196" s="41">
        <f t="shared" si="11"/>
        <v>14.659999999974389</v>
      </c>
    </row>
    <row r="197" spans="1:6" ht="15.75">
      <c r="A197" s="47" t="s">
        <v>456</v>
      </c>
      <c r="B197" s="16" t="s">
        <v>58</v>
      </c>
      <c r="C197" s="25" t="s">
        <v>878</v>
      </c>
      <c r="D197" s="41">
        <f t="shared" si="11"/>
        <v>503800</v>
      </c>
      <c r="E197" s="41">
        <f t="shared" si="11"/>
        <v>503785.34</v>
      </c>
      <c r="F197" s="41">
        <f t="shared" si="11"/>
        <v>14.659999999974389</v>
      </c>
    </row>
    <row r="198" spans="1:6" ht="15.75">
      <c r="A198" s="47" t="s">
        <v>866</v>
      </c>
      <c r="B198" s="27" t="s">
        <v>58</v>
      </c>
      <c r="C198" s="28" t="s">
        <v>877</v>
      </c>
      <c r="D198" s="44">
        <v>503800</v>
      </c>
      <c r="E198" s="44">
        <v>503785.34</v>
      </c>
      <c r="F198" s="45">
        <f>D198-E198</f>
        <v>14.659999999974389</v>
      </c>
    </row>
    <row r="199" spans="1:6" ht="46.5" customHeight="1">
      <c r="A199" s="46" t="s">
        <v>166</v>
      </c>
      <c r="B199" s="16" t="s">
        <v>58</v>
      </c>
      <c r="C199" s="25" t="s">
        <v>167</v>
      </c>
      <c r="D199" s="41">
        <f aca="true" t="shared" si="12" ref="D199:F200">D200</f>
        <v>96000</v>
      </c>
      <c r="E199" s="41">
        <f t="shared" si="12"/>
        <v>96000</v>
      </c>
      <c r="F199" s="41">
        <f t="shared" si="12"/>
        <v>0</v>
      </c>
    </row>
    <row r="200" spans="1:6" ht="15.75">
      <c r="A200" s="47" t="s">
        <v>141</v>
      </c>
      <c r="B200" s="16" t="s">
        <v>58</v>
      </c>
      <c r="C200" s="25" t="s">
        <v>710</v>
      </c>
      <c r="D200" s="41">
        <f t="shared" si="12"/>
        <v>96000</v>
      </c>
      <c r="E200" s="41">
        <f t="shared" si="12"/>
        <v>96000</v>
      </c>
      <c r="F200" s="41">
        <f t="shared" si="12"/>
        <v>0</v>
      </c>
    </row>
    <row r="201" spans="1:6" ht="15.75">
      <c r="A201" s="47" t="s">
        <v>600</v>
      </c>
      <c r="B201" s="27" t="s">
        <v>58</v>
      </c>
      <c r="C201" s="28" t="s">
        <v>709</v>
      </c>
      <c r="D201" s="44">
        <v>96000</v>
      </c>
      <c r="E201" s="44">
        <v>96000</v>
      </c>
      <c r="F201" s="45">
        <f t="shared" si="8"/>
        <v>0</v>
      </c>
    </row>
    <row r="202" spans="1:6" ht="45.75" customHeight="1">
      <c r="A202" s="134" t="s">
        <v>605</v>
      </c>
      <c r="B202" s="16" t="s">
        <v>24</v>
      </c>
      <c r="C202" s="25" t="s">
        <v>606</v>
      </c>
      <c r="D202" s="41">
        <f>D203</f>
        <v>5000</v>
      </c>
      <c r="E202" s="41">
        <f>E203</f>
        <v>5000</v>
      </c>
      <c r="F202" s="40">
        <f t="shared" si="8"/>
        <v>0</v>
      </c>
    </row>
    <row r="203" spans="1:6" ht="47.25">
      <c r="A203" s="188" t="s">
        <v>94</v>
      </c>
      <c r="B203" s="16" t="s">
        <v>24</v>
      </c>
      <c r="C203" s="25" t="s">
        <v>607</v>
      </c>
      <c r="D203" s="41">
        <f>D204</f>
        <v>5000</v>
      </c>
      <c r="E203" s="41">
        <f>E204</f>
        <v>5000</v>
      </c>
      <c r="F203" s="40">
        <f t="shared" si="8"/>
        <v>0</v>
      </c>
    </row>
    <row r="204" spans="1:6" ht="15.75">
      <c r="A204" s="193" t="s">
        <v>90</v>
      </c>
      <c r="B204" s="27" t="s">
        <v>24</v>
      </c>
      <c r="C204" s="28" t="s">
        <v>608</v>
      </c>
      <c r="D204" s="44">
        <v>5000</v>
      </c>
      <c r="E204" s="44">
        <v>5000</v>
      </c>
      <c r="F204" s="45">
        <f t="shared" si="8"/>
        <v>0</v>
      </c>
    </row>
    <row r="205" spans="1:6" ht="31.5">
      <c r="A205" s="13" t="s">
        <v>170</v>
      </c>
      <c r="B205" s="16" t="s">
        <v>24</v>
      </c>
      <c r="C205" s="25" t="s">
        <v>171</v>
      </c>
      <c r="D205" s="41">
        <f>D206</f>
        <v>5000</v>
      </c>
      <c r="E205" s="41">
        <f aca="true" t="shared" si="13" ref="E205:F207">E206</f>
        <v>5000</v>
      </c>
      <c r="F205" s="41">
        <f t="shared" si="13"/>
        <v>0</v>
      </c>
    </row>
    <row r="206" spans="1:6" ht="47.25">
      <c r="A206" s="48" t="s">
        <v>172</v>
      </c>
      <c r="B206" s="16" t="s">
        <v>24</v>
      </c>
      <c r="C206" s="25" t="s">
        <v>173</v>
      </c>
      <c r="D206" s="41">
        <f>D207</f>
        <v>5000</v>
      </c>
      <c r="E206" s="41">
        <f t="shared" si="13"/>
        <v>5000</v>
      </c>
      <c r="F206" s="41">
        <f t="shared" si="13"/>
        <v>0</v>
      </c>
    </row>
    <row r="207" spans="1:6" ht="141.75">
      <c r="A207" s="196" t="s">
        <v>174</v>
      </c>
      <c r="B207" s="16" t="s">
        <v>24</v>
      </c>
      <c r="C207" s="25" t="s">
        <v>175</v>
      </c>
      <c r="D207" s="41">
        <f>D208</f>
        <v>5000</v>
      </c>
      <c r="E207" s="41">
        <f t="shared" si="13"/>
        <v>5000</v>
      </c>
      <c r="F207" s="41">
        <f t="shared" si="13"/>
        <v>0</v>
      </c>
    </row>
    <row r="208" spans="1:6" ht="47.25">
      <c r="A208" s="196" t="s">
        <v>94</v>
      </c>
      <c r="B208" s="16" t="s">
        <v>24</v>
      </c>
      <c r="C208" s="25" t="s">
        <v>176</v>
      </c>
      <c r="D208" s="41">
        <f>D210</f>
        <v>5000</v>
      </c>
      <c r="E208" s="41">
        <f>E210</f>
        <v>5000</v>
      </c>
      <c r="F208" s="41">
        <f>F210</f>
        <v>0</v>
      </c>
    </row>
    <row r="209" spans="1:6" ht="15.75" hidden="1">
      <c r="A209" s="197" t="s">
        <v>90</v>
      </c>
      <c r="B209" s="27" t="s">
        <v>24</v>
      </c>
      <c r="C209" s="27" t="s">
        <v>177</v>
      </c>
      <c r="D209" s="44">
        <v>0</v>
      </c>
      <c r="E209" s="44">
        <v>0</v>
      </c>
      <c r="F209" s="45">
        <f t="shared" si="8"/>
        <v>0</v>
      </c>
    </row>
    <row r="210" spans="1:6" ht="31.5">
      <c r="A210" s="197" t="s">
        <v>610</v>
      </c>
      <c r="B210" s="27" t="s">
        <v>24</v>
      </c>
      <c r="C210" s="27" t="s">
        <v>609</v>
      </c>
      <c r="D210" s="44">
        <v>5000</v>
      </c>
      <c r="E210" s="44">
        <v>5000</v>
      </c>
      <c r="F210" s="45">
        <f t="shared" si="8"/>
        <v>0</v>
      </c>
    </row>
    <row r="211" spans="1:6" ht="15.75">
      <c r="A211" s="42" t="s">
        <v>178</v>
      </c>
      <c r="B211" s="16" t="s">
        <v>24</v>
      </c>
      <c r="C211" s="16" t="s">
        <v>179</v>
      </c>
      <c r="D211" s="41">
        <f>D212+D216</f>
        <v>10000</v>
      </c>
      <c r="E211" s="41">
        <f>E212+E216</f>
        <v>10000</v>
      </c>
      <c r="F211" s="41">
        <f>F212+F216</f>
        <v>0</v>
      </c>
    </row>
    <row r="212" spans="1:6" ht="15.75">
      <c r="A212" s="188" t="s">
        <v>712</v>
      </c>
      <c r="B212" s="16" t="s">
        <v>24</v>
      </c>
      <c r="C212" s="25" t="s">
        <v>711</v>
      </c>
      <c r="D212" s="41">
        <f>D213</f>
        <v>0</v>
      </c>
      <c r="E212" s="41">
        <f>E213</f>
        <v>0</v>
      </c>
      <c r="F212" s="41">
        <f>F213</f>
        <v>0</v>
      </c>
    </row>
    <row r="213" spans="1:6" ht="63">
      <c r="A213" s="188" t="s">
        <v>714</v>
      </c>
      <c r="B213" s="16" t="s">
        <v>24</v>
      </c>
      <c r="C213" s="25" t="s">
        <v>713</v>
      </c>
      <c r="D213" s="41">
        <f>D214</f>
        <v>0</v>
      </c>
      <c r="E213" s="41">
        <f>E214</f>
        <v>0</v>
      </c>
      <c r="F213" s="40">
        <f>D213-E213</f>
        <v>0</v>
      </c>
    </row>
    <row r="214" spans="1:6" ht="31.5">
      <c r="A214" s="188" t="s">
        <v>715</v>
      </c>
      <c r="B214" s="16" t="s">
        <v>24</v>
      </c>
      <c r="C214" s="25" t="s">
        <v>716</v>
      </c>
      <c r="D214" s="41">
        <f>D215</f>
        <v>0</v>
      </c>
      <c r="E214" s="41">
        <f>E215</f>
        <v>0</v>
      </c>
      <c r="F214" s="40">
        <f>D214-E214</f>
        <v>0</v>
      </c>
    </row>
    <row r="215" spans="1:6" ht="31.5">
      <c r="A215" s="197" t="s">
        <v>610</v>
      </c>
      <c r="B215" s="27" t="s">
        <v>24</v>
      </c>
      <c r="C215" s="28" t="s">
        <v>804</v>
      </c>
      <c r="D215" s="44">
        <v>0</v>
      </c>
      <c r="E215" s="44">
        <v>0</v>
      </c>
      <c r="F215" s="45">
        <f>D215-E215</f>
        <v>0</v>
      </c>
    </row>
    <row r="216" spans="1:6" ht="31.5">
      <c r="A216" s="188" t="s">
        <v>180</v>
      </c>
      <c r="B216" s="16" t="s">
        <v>24</v>
      </c>
      <c r="C216" s="25" t="s">
        <v>181</v>
      </c>
      <c r="D216" s="41">
        <f>D217+D220</f>
        <v>10000</v>
      </c>
      <c r="E216" s="41">
        <f>E217+E220</f>
        <v>10000</v>
      </c>
      <c r="F216" s="40">
        <f t="shared" si="8"/>
        <v>0</v>
      </c>
    </row>
    <row r="217" spans="1:6" ht="63">
      <c r="A217" s="188" t="s">
        <v>650</v>
      </c>
      <c r="B217" s="16" t="s">
        <v>24</v>
      </c>
      <c r="C217" s="25" t="s">
        <v>182</v>
      </c>
      <c r="D217" s="41">
        <f>D218</f>
        <v>5000</v>
      </c>
      <c r="E217" s="41">
        <f>E218</f>
        <v>5000</v>
      </c>
      <c r="F217" s="40">
        <f t="shared" si="8"/>
        <v>0</v>
      </c>
    </row>
    <row r="218" spans="1:6" ht="47.25">
      <c r="A218" s="188" t="s">
        <v>94</v>
      </c>
      <c r="B218" s="16" t="s">
        <v>24</v>
      </c>
      <c r="C218" s="25" t="s">
        <v>183</v>
      </c>
      <c r="D218" s="41">
        <f>D219</f>
        <v>5000</v>
      </c>
      <c r="E218" s="41">
        <f>E219</f>
        <v>5000</v>
      </c>
      <c r="F218" s="40">
        <f t="shared" si="8"/>
        <v>0</v>
      </c>
    </row>
    <row r="219" spans="1:6" ht="31.5">
      <c r="A219" s="197" t="s">
        <v>610</v>
      </c>
      <c r="B219" s="27" t="s">
        <v>24</v>
      </c>
      <c r="C219" s="28" t="s">
        <v>611</v>
      </c>
      <c r="D219" s="44">
        <v>5000</v>
      </c>
      <c r="E219" s="44">
        <v>5000</v>
      </c>
      <c r="F219" s="45">
        <f t="shared" si="8"/>
        <v>0</v>
      </c>
    </row>
    <row r="220" spans="1:6" ht="63">
      <c r="A220" s="188" t="s">
        <v>651</v>
      </c>
      <c r="B220" s="16" t="s">
        <v>24</v>
      </c>
      <c r="C220" s="25" t="s">
        <v>612</v>
      </c>
      <c r="D220" s="41">
        <f>D221</f>
        <v>5000</v>
      </c>
      <c r="E220" s="41">
        <f>E221</f>
        <v>5000</v>
      </c>
      <c r="F220" s="40">
        <f t="shared" si="8"/>
        <v>0</v>
      </c>
    </row>
    <row r="221" spans="1:6" ht="47.25">
      <c r="A221" s="188" t="s">
        <v>94</v>
      </c>
      <c r="B221" s="16" t="s">
        <v>24</v>
      </c>
      <c r="C221" s="25" t="s">
        <v>613</v>
      </c>
      <c r="D221" s="41">
        <f>D222</f>
        <v>5000</v>
      </c>
      <c r="E221" s="41">
        <f>E222</f>
        <v>5000</v>
      </c>
      <c r="F221" s="40">
        <f t="shared" si="8"/>
        <v>0</v>
      </c>
    </row>
    <row r="222" spans="1:6" ht="31.5">
      <c r="A222" s="197" t="s">
        <v>610</v>
      </c>
      <c r="B222" s="27" t="s">
        <v>24</v>
      </c>
      <c r="C222" s="28" t="s">
        <v>614</v>
      </c>
      <c r="D222" s="44">
        <v>5000</v>
      </c>
      <c r="E222" s="44">
        <v>5000</v>
      </c>
      <c r="F222" s="45">
        <f t="shared" si="8"/>
        <v>0</v>
      </c>
    </row>
    <row r="223" spans="1:6" ht="15.75">
      <c r="A223" s="188" t="s">
        <v>184</v>
      </c>
      <c r="B223" s="16" t="s">
        <v>24</v>
      </c>
      <c r="C223" s="25" t="s">
        <v>185</v>
      </c>
      <c r="D223" s="41">
        <f>D224</f>
        <v>5763600</v>
      </c>
      <c r="E223" s="41">
        <f>E224</f>
        <v>5747215</v>
      </c>
      <c r="F223" s="40">
        <f t="shared" si="8"/>
        <v>16385</v>
      </c>
    </row>
    <row r="224" spans="1:6" ht="15.75">
      <c r="A224" s="188" t="s">
        <v>186</v>
      </c>
      <c r="B224" s="16" t="s">
        <v>24</v>
      </c>
      <c r="C224" s="25" t="s">
        <v>187</v>
      </c>
      <c r="D224" s="41">
        <f>D225+D232+D237+D251+D256+D260+D243+D248+D263+D266</f>
        <v>5763600</v>
      </c>
      <c r="E224" s="41">
        <f>E225+E232+E237+E251+E256+E260+E243+E248+E263+E266</f>
        <v>5747215</v>
      </c>
      <c r="F224" s="40">
        <f t="shared" si="8"/>
        <v>16385</v>
      </c>
    </row>
    <row r="225" spans="1:6" ht="31.5">
      <c r="A225" s="46" t="s">
        <v>188</v>
      </c>
      <c r="B225" s="16" t="s">
        <v>24</v>
      </c>
      <c r="C225" s="25" t="s">
        <v>189</v>
      </c>
      <c r="D225" s="41">
        <f>D226</f>
        <v>8600</v>
      </c>
      <c r="E225" s="41">
        <f>E226</f>
        <v>8531.89</v>
      </c>
      <c r="F225" s="40">
        <f t="shared" si="8"/>
        <v>68.11000000000058</v>
      </c>
    </row>
    <row r="226" spans="1:6" ht="47.25">
      <c r="A226" s="188" t="s">
        <v>94</v>
      </c>
      <c r="B226" s="16" t="s">
        <v>24</v>
      </c>
      <c r="C226" s="25" t="s">
        <v>190</v>
      </c>
      <c r="D226" s="41">
        <f>D228+D229+D230+D231+D227</f>
        <v>8600</v>
      </c>
      <c r="E226" s="41">
        <f>E228+E229+E230+E231+E227</f>
        <v>8531.89</v>
      </c>
      <c r="F226" s="40">
        <f t="shared" si="8"/>
        <v>68.11000000000058</v>
      </c>
    </row>
    <row r="227" spans="1:6" ht="15.75">
      <c r="A227" s="50" t="s">
        <v>243</v>
      </c>
      <c r="B227" s="27" t="s">
        <v>24</v>
      </c>
      <c r="C227" s="28" t="s">
        <v>805</v>
      </c>
      <c r="D227" s="44">
        <v>1200</v>
      </c>
      <c r="E227" s="44">
        <v>1142.85</v>
      </c>
      <c r="F227" s="45">
        <f t="shared" si="8"/>
        <v>57.15000000000009</v>
      </c>
    </row>
    <row r="228" spans="1:6" ht="15.75">
      <c r="A228" s="50" t="s">
        <v>89</v>
      </c>
      <c r="B228" s="27" t="s">
        <v>24</v>
      </c>
      <c r="C228" s="28" t="s">
        <v>191</v>
      </c>
      <c r="D228" s="44">
        <v>0</v>
      </c>
      <c r="E228" s="44">
        <v>0</v>
      </c>
      <c r="F228" s="45">
        <f t="shared" si="8"/>
        <v>0</v>
      </c>
    </row>
    <row r="229" spans="1:6" ht="15.75">
      <c r="A229" s="50" t="s">
        <v>90</v>
      </c>
      <c r="B229" s="27" t="s">
        <v>24</v>
      </c>
      <c r="C229" s="28" t="s">
        <v>192</v>
      </c>
      <c r="D229" s="44">
        <v>7400</v>
      </c>
      <c r="E229" s="44">
        <v>7389.04</v>
      </c>
      <c r="F229" s="45">
        <f t="shared" si="8"/>
        <v>10.960000000000036</v>
      </c>
    </row>
    <row r="230" spans="1:6" ht="15.75">
      <c r="A230" s="50" t="s">
        <v>116</v>
      </c>
      <c r="B230" s="27" t="s">
        <v>24</v>
      </c>
      <c r="C230" s="28" t="s">
        <v>193</v>
      </c>
      <c r="D230" s="44">
        <v>0</v>
      </c>
      <c r="E230" s="44">
        <v>0</v>
      </c>
      <c r="F230" s="45">
        <f t="shared" si="8"/>
        <v>0</v>
      </c>
    </row>
    <row r="231" spans="1:6" ht="31.5">
      <c r="A231" s="47" t="s">
        <v>705</v>
      </c>
      <c r="B231" s="27" t="s">
        <v>24</v>
      </c>
      <c r="C231" s="28" t="s">
        <v>717</v>
      </c>
      <c r="D231" s="44">
        <v>0</v>
      </c>
      <c r="E231" s="44">
        <v>0</v>
      </c>
      <c r="F231" s="45">
        <f t="shared" si="8"/>
        <v>0</v>
      </c>
    </row>
    <row r="232" spans="1:6" ht="63">
      <c r="A232" s="46" t="s">
        <v>194</v>
      </c>
      <c r="B232" s="16" t="s">
        <v>24</v>
      </c>
      <c r="C232" s="25" t="s">
        <v>195</v>
      </c>
      <c r="D232" s="41">
        <f>D233</f>
        <v>80500</v>
      </c>
      <c r="E232" s="41">
        <f>E233</f>
        <v>78195.2</v>
      </c>
      <c r="F232" s="40">
        <f t="shared" si="8"/>
        <v>2304.800000000003</v>
      </c>
    </row>
    <row r="233" spans="1:6" ht="31.5">
      <c r="A233" s="188" t="s">
        <v>196</v>
      </c>
      <c r="B233" s="16" t="s">
        <v>24</v>
      </c>
      <c r="C233" s="25" t="s">
        <v>197</v>
      </c>
      <c r="D233" s="41">
        <f>D234+D235+D236</f>
        <v>80500</v>
      </c>
      <c r="E233" s="41">
        <f>E234+E235+E236</f>
        <v>78195.2</v>
      </c>
      <c r="F233" s="40">
        <f t="shared" si="8"/>
        <v>2304.800000000003</v>
      </c>
    </row>
    <row r="234" spans="1:6" ht="15.75">
      <c r="A234" s="50" t="s">
        <v>243</v>
      </c>
      <c r="B234" s="27" t="s">
        <v>24</v>
      </c>
      <c r="C234" s="28" t="s">
        <v>806</v>
      </c>
      <c r="D234" s="44">
        <v>12000</v>
      </c>
      <c r="E234" s="44">
        <v>11428.6</v>
      </c>
      <c r="F234" s="45">
        <f aca="true" t="shared" si="14" ref="F234:F278">D234-E234</f>
        <v>571.3999999999996</v>
      </c>
    </row>
    <row r="235" spans="1:6" ht="15.75">
      <c r="A235" s="50" t="s">
        <v>90</v>
      </c>
      <c r="B235" s="27" t="s">
        <v>24</v>
      </c>
      <c r="C235" s="28" t="s">
        <v>198</v>
      </c>
      <c r="D235" s="44">
        <v>21800</v>
      </c>
      <c r="E235" s="44">
        <v>20203.6</v>
      </c>
      <c r="F235" s="45">
        <f t="shared" si="14"/>
        <v>1596.4000000000015</v>
      </c>
    </row>
    <row r="236" spans="1:6" ht="15.75">
      <c r="A236" s="47" t="s">
        <v>116</v>
      </c>
      <c r="B236" s="27" t="s">
        <v>24</v>
      </c>
      <c r="C236" s="28" t="s">
        <v>199</v>
      </c>
      <c r="D236" s="44">
        <v>46700</v>
      </c>
      <c r="E236" s="44">
        <v>46563</v>
      </c>
      <c r="F236" s="45">
        <f t="shared" si="14"/>
        <v>137</v>
      </c>
    </row>
    <row r="237" spans="1:6" ht="31.5">
      <c r="A237" s="46" t="s">
        <v>200</v>
      </c>
      <c r="B237" s="16" t="s">
        <v>24</v>
      </c>
      <c r="C237" s="25" t="s">
        <v>201</v>
      </c>
      <c r="D237" s="41">
        <f>D238</f>
        <v>3139100</v>
      </c>
      <c r="E237" s="41">
        <f>E238</f>
        <v>3138896</v>
      </c>
      <c r="F237" s="41">
        <f>F238</f>
        <v>204</v>
      </c>
    </row>
    <row r="238" spans="1:6" ht="47.25">
      <c r="A238" s="46" t="s">
        <v>202</v>
      </c>
      <c r="B238" s="17" t="s">
        <v>24</v>
      </c>
      <c r="C238" s="25" t="s">
        <v>203</v>
      </c>
      <c r="D238" s="41">
        <f>D239</f>
        <v>3139100</v>
      </c>
      <c r="E238" s="41">
        <f>E239</f>
        <v>3138896</v>
      </c>
      <c r="F238" s="40">
        <f t="shared" si="14"/>
        <v>204</v>
      </c>
    </row>
    <row r="239" spans="1:6" ht="47.25">
      <c r="A239" s="46" t="s">
        <v>94</v>
      </c>
      <c r="B239" s="53" t="s">
        <v>24</v>
      </c>
      <c r="C239" s="25" t="s">
        <v>204</v>
      </c>
      <c r="D239" s="41">
        <f>D240+D241+D242</f>
        <v>3139100</v>
      </c>
      <c r="E239" s="41">
        <f>E240+E241+E242</f>
        <v>3138896</v>
      </c>
      <c r="F239" s="40">
        <f t="shared" si="14"/>
        <v>204</v>
      </c>
    </row>
    <row r="240" spans="1:6" ht="15.75">
      <c r="A240" s="50" t="s">
        <v>89</v>
      </c>
      <c r="B240" s="198" t="s">
        <v>24</v>
      </c>
      <c r="C240" s="28" t="s">
        <v>314</v>
      </c>
      <c r="D240" s="44">
        <v>832000</v>
      </c>
      <c r="E240" s="44">
        <v>831951</v>
      </c>
      <c r="F240" s="45">
        <f t="shared" si="14"/>
        <v>49</v>
      </c>
    </row>
    <row r="241" spans="1:6" ht="15.75">
      <c r="A241" s="47" t="s">
        <v>90</v>
      </c>
      <c r="B241" s="18" t="s">
        <v>24</v>
      </c>
      <c r="C241" s="28" t="s">
        <v>205</v>
      </c>
      <c r="D241" s="44">
        <v>1977800</v>
      </c>
      <c r="E241" s="44">
        <v>1977691</v>
      </c>
      <c r="F241" s="45">
        <f t="shared" si="14"/>
        <v>109</v>
      </c>
    </row>
    <row r="242" spans="1:6" ht="15.75">
      <c r="A242" s="47" t="s">
        <v>101</v>
      </c>
      <c r="B242" s="18" t="s">
        <v>24</v>
      </c>
      <c r="C242" s="28" t="s">
        <v>615</v>
      </c>
      <c r="D242" s="44">
        <v>329300</v>
      </c>
      <c r="E242" s="44">
        <v>329254</v>
      </c>
      <c r="F242" s="45">
        <f t="shared" si="14"/>
        <v>46</v>
      </c>
    </row>
    <row r="243" spans="1:6" ht="31.5">
      <c r="A243" s="46" t="s">
        <v>206</v>
      </c>
      <c r="B243" s="17" t="s">
        <v>24</v>
      </c>
      <c r="C243" s="25" t="s">
        <v>328</v>
      </c>
      <c r="D243" s="41">
        <f>D244</f>
        <v>54500</v>
      </c>
      <c r="E243" s="41">
        <f>E244</f>
        <v>54142.20999999999</v>
      </c>
      <c r="F243" s="40">
        <f t="shared" si="14"/>
        <v>357.79000000000815</v>
      </c>
    </row>
    <row r="244" spans="1:6" ht="31.5">
      <c r="A244" s="46" t="s">
        <v>196</v>
      </c>
      <c r="B244" s="17" t="s">
        <v>24</v>
      </c>
      <c r="C244" s="25" t="s">
        <v>329</v>
      </c>
      <c r="D244" s="41">
        <f>D246+D247+D245</f>
        <v>54500</v>
      </c>
      <c r="E244" s="41">
        <f>E246+E247+E245</f>
        <v>54142.20999999999</v>
      </c>
      <c r="F244" s="40">
        <f t="shared" si="14"/>
        <v>357.79000000000815</v>
      </c>
    </row>
    <row r="245" spans="1:6" ht="15.75">
      <c r="A245" s="47" t="s">
        <v>243</v>
      </c>
      <c r="B245" s="18" t="s">
        <v>24</v>
      </c>
      <c r="C245" s="28" t="s">
        <v>875</v>
      </c>
      <c r="D245" s="44">
        <v>2400</v>
      </c>
      <c r="E245" s="44">
        <v>2285.7</v>
      </c>
      <c r="F245" s="45">
        <f>D245-E245</f>
        <v>114.30000000000018</v>
      </c>
    </row>
    <row r="246" spans="1:6" ht="15.75">
      <c r="A246" s="47" t="s">
        <v>90</v>
      </c>
      <c r="B246" s="18" t="s">
        <v>24</v>
      </c>
      <c r="C246" s="28" t="s">
        <v>330</v>
      </c>
      <c r="D246" s="44">
        <v>25800</v>
      </c>
      <c r="E246" s="44">
        <v>25709.51</v>
      </c>
      <c r="F246" s="45">
        <f t="shared" si="14"/>
        <v>90.4900000000016</v>
      </c>
    </row>
    <row r="247" spans="1:6" ht="31.5">
      <c r="A247" s="47" t="s">
        <v>718</v>
      </c>
      <c r="B247" s="18" t="s">
        <v>24</v>
      </c>
      <c r="C247" s="28" t="s">
        <v>807</v>
      </c>
      <c r="D247" s="44">
        <v>26300</v>
      </c>
      <c r="E247" s="44">
        <v>26147</v>
      </c>
      <c r="F247" s="45">
        <f t="shared" si="14"/>
        <v>153</v>
      </c>
    </row>
    <row r="248" spans="1:6" ht="63.75" customHeight="1">
      <c r="A248" s="46" t="s">
        <v>207</v>
      </c>
      <c r="B248" s="17" t="s">
        <v>24</v>
      </c>
      <c r="C248" s="25" t="s">
        <v>331</v>
      </c>
      <c r="D248" s="41">
        <f>D249</f>
        <v>1404200</v>
      </c>
      <c r="E248" s="41">
        <f>E249</f>
        <v>1404176</v>
      </c>
      <c r="F248" s="40">
        <f t="shared" si="14"/>
        <v>24</v>
      </c>
    </row>
    <row r="249" spans="1:6" ht="47.25">
      <c r="A249" s="46" t="s">
        <v>94</v>
      </c>
      <c r="B249" s="17" t="s">
        <v>24</v>
      </c>
      <c r="C249" s="25" t="s">
        <v>332</v>
      </c>
      <c r="D249" s="41">
        <f>D250</f>
        <v>1404200</v>
      </c>
      <c r="E249" s="41">
        <f>E250</f>
        <v>1404176</v>
      </c>
      <c r="F249" s="40">
        <f t="shared" si="14"/>
        <v>24</v>
      </c>
    </row>
    <row r="250" spans="1:6" ht="15.75">
      <c r="A250" s="47" t="s">
        <v>90</v>
      </c>
      <c r="B250" s="18" t="s">
        <v>24</v>
      </c>
      <c r="C250" s="28" t="s">
        <v>333</v>
      </c>
      <c r="D250" s="44">
        <v>1404200</v>
      </c>
      <c r="E250" s="44">
        <v>1404176</v>
      </c>
      <c r="F250" s="45">
        <f t="shared" si="14"/>
        <v>24</v>
      </c>
    </row>
    <row r="251" spans="1:6" ht="47.25">
      <c r="A251" s="46" t="s">
        <v>208</v>
      </c>
      <c r="B251" s="17" t="s">
        <v>24</v>
      </c>
      <c r="C251" s="25" t="s">
        <v>334</v>
      </c>
      <c r="D251" s="41">
        <f>D252</f>
        <v>1066700</v>
      </c>
      <c r="E251" s="41">
        <f>E252</f>
        <v>1063273.7</v>
      </c>
      <c r="F251" s="41">
        <f>F252</f>
        <v>3426.3000000000234</v>
      </c>
    </row>
    <row r="252" spans="1:6" ht="47.25">
      <c r="A252" s="46" t="s">
        <v>94</v>
      </c>
      <c r="B252" s="17" t="s">
        <v>24</v>
      </c>
      <c r="C252" s="25" t="s">
        <v>335</v>
      </c>
      <c r="D252" s="41">
        <f>D253+D254+D255</f>
        <v>1066700</v>
      </c>
      <c r="E252" s="41">
        <f>E253+E254+E255</f>
        <v>1063273.7</v>
      </c>
      <c r="F252" s="41">
        <f>F253+F254+F255</f>
        <v>3426.3000000000234</v>
      </c>
    </row>
    <row r="253" spans="1:6" ht="15.75">
      <c r="A253" s="47" t="s">
        <v>243</v>
      </c>
      <c r="B253" s="18"/>
      <c r="C253" s="28" t="s">
        <v>336</v>
      </c>
      <c r="D253" s="44">
        <v>3900</v>
      </c>
      <c r="E253" s="44">
        <v>1142.85</v>
      </c>
      <c r="F253" s="45">
        <f t="shared" si="14"/>
        <v>2757.15</v>
      </c>
    </row>
    <row r="254" spans="1:6" ht="15.75">
      <c r="A254" s="47" t="s">
        <v>720</v>
      </c>
      <c r="B254" s="18" t="s">
        <v>24</v>
      </c>
      <c r="C254" s="28" t="s">
        <v>719</v>
      </c>
      <c r="D254" s="44">
        <v>465300</v>
      </c>
      <c r="E254" s="44">
        <v>465088</v>
      </c>
      <c r="F254" s="45">
        <f t="shared" si="14"/>
        <v>212</v>
      </c>
    </row>
    <row r="255" spans="1:6" ht="15.75">
      <c r="A255" s="47" t="s">
        <v>90</v>
      </c>
      <c r="B255" s="18" t="s">
        <v>24</v>
      </c>
      <c r="C255" s="28" t="s">
        <v>808</v>
      </c>
      <c r="D255" s="44">
        <v>597500</v>
      </c>
      <c r="E255" s="44">
        <v>597042.85</v>
      </c>
      <c r="F255" s="45">
        <f t="shared" si="14"/>
        <v>457.1500000000233</v>
      </c>
    </row>
    <row r="256" spans="1:6" ht="63">
      <c r="A256" s="188" t="s">
        <v>809</v>
      </c>
      <c r="B256" s="17" t="s">
        <v>24</v>
      </c>
      <c r="C256" s="25" t="s">
        <v>210</v>
      </c>
      <c r="D256" s="41">
        <f>D257</f>
        <v>0</v>
      </c>
      <c r="E256" s="41">
        <f>E257</f>
        <v>0</v>
      </c>
      <c r="F256" s="41">
        <f>F257</f>
        <v>0</v>
      </c>
    </row>
    <row r="257" spans="1:6" ht="47.25">
      <c r="A257" s="46" t="s">
        <v>94</v>
      </c>
      <c r="B257" s="17" t="s">
        <v>24</v>
      </c>
      <c r="C257" s="25" t="s">
        <v>211</v>
      </c>
      <c r="D257" s="41">
        <f>D258+D259</f>
        <v>0</v>
      </c>
      <c r="E257" s="41">
        <f>E258+E259</f>
        <v>0</v>
      </c>
      <c r="F257" s="41">
        <f>F258+F259</f>
        <v>0</v>
      </c>
    </row>
    <row r="258" spans="1:6" ht="15.75">
      <c r="A258" s="47" t="s">
        <v>243</v>
      </c>
      <c r="B258" s="18" t="s">
        <v>24</v>
      </c>
      <c r="C258" s="28" t="s">
        <v>616</v>
      </c>
      <c r="D258" s="44">
        <v>0</v>
      </c>
      <c r="E258" s="44">
        <v>0</v>
      </c>
      <c r="F258" s="45">
        <f>D258-E258</f>
        <v>0</v>
      </c>
    </row>
    <row r="259" spans="1:6" ht="15.75">
      <c r="A259" s="47" t="s">
        <v>90</v>
      </c>
      <c r="B259" s="18" t="s">
        <v>24</v>
      </c>
      <c r="C259" s="28" t="s">
        <v>212</v>
      </c>
      <c r="D259" s="44">
        <v>0</v>
      </c>
      <c r="E259" s="44">
        <v>0</v>
      </c>
      <c r="F259" s="45">
        <f t="shared" si="14"/>
        <v>0</v>
      </c>
    </row>
    <row r="260" spans="1:6" ht="47.25" customHeight="1">
      <c r="A260" s="46" t="s">
        <v>810</v>
      </c>
      <c r="B260" s="17" t="s">
        <v>24</v>
      </c>
      <c r="C260" s="25" t="s">
        <v>811</v>
      </c>
      <c r="D260" s="41">
        <f>D261</f>
        <v>0</v>
      </c>
      <c r="E260" s="41">
        <f>E261</f>
        <v>0</v>
      </c>
      <c r="F260" s="45">
        <f t="shared" si="14"/>
        <v>0</v>
      </c>
    </row>
    <row r="261" spans="1:6" ht="47.25">
      <c r="A261" s="46" t="s">
        <v>94</v>
      </c>
      <c r="B261" s="17" t="s">
        <v>24</v>
      </c>
      <c r="C261" s="25" t="s">
        <v>812</v>
      </c>
      <c r="D261" s="41">
        <f>D262</f>
        <v>0</v>
      </c>
      <c r="E261" s="41">
        <f>E262</f>
        <v>0</v>
      </c>
      <c r="F261" s="45">
        <f t="shared" si="14"/>
        <v>0</v>
      </c>
    </row>
    <row r="262" spans="1:6" ht="15.75">
      <c r="A262" s="47" t="s">
        <v>90</v>
      </c>
      <c r="B262" s="18" t="s">
        <v>24</v>
      </c>
      <c r="C262" s="28" t="s">
        <v>813</v>
      </c>
      <c r="D262" s="44">
        <v>0</v>
      </c>
      <c r="E262" s="44">
        <v>0</v>
      </c>
      <c r="F262" s="45">
        <f t="shared" si="14"/>
        <v>0</v>
      </c>
    </row>
    <row r="263" spans="1:6" ht="47.25" customHeight="1">
      <c r="A263" s="46" t="s">
        <v>817</v>
      </c>
      <c r="B263" s="17" t="s">
        <v>24</v>
      </c>
      <c r="C263" s="25" t="s">
        <v>814</v>
      </c>
      <c r="D263" s="41">
        <f>D264</f>
        <v>0</v>
      </c>
      <c r="E263" s="41">
        <f>E264</f>
        <v>0</v>
      </c>
      <c r="F263" s="45">
        <f>D263-E263</f>
        <v>0</v>
      </c>
    </row>
    <row r="264" spans="1:6" ht="47.25">
      <c r="A264" s="46" t="s">
        <v>94</v>
      </c>
      <c r="B264" s="17" t="s">
        <v>24</v>
      </c>
      <c r="C264" s="25" t="s">
        <v>815</v>
      </c>
      <c r="D264" s="41">
        <f>D265</f>
        <v>0</v>
      </c>
      <c r="E264" s="41">
        <f>E265</f>
        <v>0</v>
      </c>
      <c r="F264" s="45">
        <f>D264-E264</f>
        <v>0</v>
      </c>
    </row>
    <row r="265" spans="1:6" ht="15.75">
      <c r="A265" s="47" t="s">
        <v>90</v>
      </c>
      <c r="B265" s="18" t="s">
        <v>24</v>
      </c>
      <c r="C265" s="28" t="s">
        <v>816</v>
      </c>
      <c r="D265" s="44">
        <v>0</v>
      </c>
      <c r="E265" s="44">
        <v>0</v>
      </c>
      <c r="F265" s="45">
        <f>D265-E265</f>
        <v>0</v>
      </c>
    </row>
    <row r="266" spans="1:6" ht="94.5">
      <c r="A266" s="188" t="s">
        <v>818</v>
      </c>
      <c r="B266" s="17" t="s">
        <v>24</v>
      </c>
      <c r="C266" s="25" t="s">
        <v>820</v>
      </c>
      <c r="D266" s="41">
        <f aca="true" t="shared" si="15" ref="D266:F267">D267</f>
        <v>10000</v>
      </c>
      <c r="E266" s="41">
        <f t="shared" si="15"/>
        <v>0</v>
      </c>
      <c r="F266" s="41">
        <f t="shared" si="15"/>
        <v>0</v>
      </c>
    </row>
    <row r="267" spans="1:6" ht="47.25">
      <c r="A267" s="46" t="s">
        <v>94</v>
      </c>
      <c r="B267" s="17" t="s">
        <v>24</v>
      </c>
      <c r="C267" s="25" t="s">
        <v>819</v>
      </c>
      <c r="D267" s="41">
        <f t="shared" si="15"/>
        <v>10000</v>
      </c>
      <c r="E267" s="41">
        <f t="shared" si="15"/>
        <v>0</v>
      </c>
      <c r="F267" s="41">
        <f t="shared" si="15"/>
        <v>0</v>
      </c>
    </row>
    <row r="268" spans="1:6" ht="15.75">
      <c r="A268" s="47" t="s">
        <v>90</v>
      </c>
      <c r="B268" s="18" t="s">
        <v>24</v>
      </c>
      <c r="C268" s="28" t="s">
        <v>821</v>
      </c>
      <c r="D268" s="44">
        <v>10000</v>
      </c>
      <c r="E268" s="44">
        <v>0</v>
      </c>
      <c r="F268" s="45">
        <v>0</v>
      </c>
    </row>
    <row r="269" spans="1:6" ht="15.75">
      <c r="A269" s="46" t="s">
        <v>213</v>
      </c>
      <c r="B269" s="17" t="s">
        <v>24</v>
      </c>
      <c r="C269" s="25" t="s">
        <v>214</v>
      </c>
      <c r="D269" s="41">
        <f aca="true" t="shared" si="16" ref="D269:E272">D270</f>
        <v>5000</v>
      </c>
      <c r="E269" s="41">
        <f t="shared" si="16"/>
        <v>5000</v>
      </c>
      <c r="F269" s="40">
        <f t="shared" si="14"/>
        <v>0</v>
      </c>
    </row>
    <row r="270" spans="1:6" ht="31.5">
      <c r="A270" s="46" t="s">
        <v>215</v>
      </c>
      <c r="B270" s="17" t="s">
        <v>24</v>
      </c>
      <c r="C270" s="25" t="s">
        <v>216</v>
      </c>
      <c r="D270" s="41">
        <f t="shared" si="16"/>
        <v>5000</v>
      </c>
      <c r="E270" s="41">
        <f t="shared" si="16"/>
        <v>5000</v>
      </c>
      <c r="F270" s="40">
        <f t="shared" si="14"/>
        <v>0</v>
      </c>
    </row>
    <row r="271" spans="1:6" ht="63">
      <c r="A271" s="46" t="s">
        <v>217</v>
      </c>
      <c r="B271" s="17" t="s">
        <v>24</v>
      </c>
      <c r="C271" s="25" t="s">
        <v>218</v>
      </c>
      <c r="D271" s="41">
        <f t="shared" si="16"/>
        <v>5000</v>
      </c>
      <c r="E271" s="41">
        <f t="shared" si="16"/>
        <v>5000</v>
      </c>
      <c r="F271" s="40">
        <f t="shared" si="14"/>
        <v>0</v>
      </c>
    </row>
    <row r="272" spans="1:6" ht="47.25">
      <c r="A272" s="46" t="s">
        <v>94</v>
      </c>
      <c r="B272" s="17" t="s">
        <v>24</v>
      </c>
      <c r="C272" s="25" t="s">
        <v>219</v>
      </c>
      <c r="D272" s="41">
        <f t="shared" si="16"/>
        <v>5000</v>
      </c>
      <c r="E272" s="41">
        <f t="shared" si="16"/>
        <v>5000</v>
      </c>
      <c r="F272" s="40">
        <f t="shared" si="14"/>
        <v>0</v>
      </c>
    </row>
    <row r="273" spans="1:6" ht="31.5">
      <c r="A273" s="197" t="s">
        <v>610</v>
      </c>
      <c r="B273" s="18" t="s">
        <v>24</v>
      </c>
      <c r="C273" s="28" t="s">
        <v>617</v>
      </c>
      <c r="D273" s="44">
        <v>5000</v>
      </c>
      <c r="E273" s="44">
        <v>5000</v>
      </c>
      <c r="F273" s="45">
        <f t="shared" si="14"/>
        <v>0</v>
      </c>
    </row>
    <row r="274" spans="1:6" ht="15.75">
      <c r="A274" s="46" t="s">
        <v>220</v>
      </c>
      <c r="B274" s="17" t="s">
        <v>24</v>
      </c>
      <c r="C274" s="25" t="s">
        <v>221</v>
      </c>
      <c r="D274" s="41">
        <f>D275+D279</f>
        <v>63600</v>
      </c>
      <c r="E274" s="41">
        <f>E275+E279</f>
        <v>59700</v>
      </c>
      <c r="F274" s="41">
        <f>F275+F279</f>
        <v>3900</v>
      </c>
    </row>
    <row r="275" spans="1:6" ht="31.5">
      <c r="A275" s="46" t="s">
        <v>222</v>
      </c>
      <c r="B275" s="17" t="s">
        <v>24</v>
      </c>
      <c r="C275" s="25" t="s">
        <v>223</v>
      </c>
      <c r="D275" s="41">
        <f aca="true" t="shared" si="17" ref="D275:E277">D276</f>
        <v>38200</v>
      </c>
      <c r="E275" s="41">
        <f t="shared" si="17"/>
        <v>34300</v>
      </c>
      <c r="F275" s="40">
        <f t="shared" si="14"/>
        <v>3900</v>
      </c>
    </row>
    <row r="276" spans="1:6" ht="110.25">
      <c r="A276" s="46" t="s">
        <v>224</v>
      </c>
      <c r="B276" s="17" t="s">
        <v>24</v>
      </c>
      <c r="C276" s="25" t="s">
        <v>225</v>
      </c>
      <c r="D276" s="41">
        <f t="shared" si="17"/>
        <v>38200</v>
      </c>
      <c r="E276" s="41">
        <f t="shared" si="17"/>
        <v>34300</v>
      </c>
      <c r="F276" s="40">
        <f t="shared" si="14"/>
        <v>3900</v>
      </c>
    </row>
    <row r="277" spans="1:6" ht="47.25">
      <c r="A277" s="46" t="s">
        <v>94</v>
      </c>
      <c r="B277" s="17" t="s">
        <v>24</v>
      </c>
      <c r="C277" s="25" t="s">
        <v>226</v>
      </c>
      <c r="D277" s="41">
        <f t="shared" si="17"/>
        <v>38200</v>
      </c>
      <c r="E277" s="41">
        <f t="shared" si="17"/>
        <v>34300</v>
      </c>
      <c r="F277" s="40">
        <f t="shared" si="14"/>
        <v>3900</v>
      </c>
    </row>
    <row r="278" spans="1:6" ht="15.75">
      <c r="A278" s="47" t="s">
        <v>90</v>
      </c>
      <c r="B278" s="18" t="s">
        <v>24</v>
      </c>
      <c r="C278" s="28" t="s">
        <v>227</v>
      </c>
      <c r="D278" s="44">
        <v>38200</v>
      </c>
      <c r="E278" s="44">
        <v>34300</v>
      </c>
      <c r="F278" s="45">
        <f t="shared" si="14"/>
        <v>3900</v>
      </c>
    </row>
    <row r="279" spans="1:6" ht="15.75">
      <c r="A279" s="46" t="s">
        <v>229</v>
      </c>
      <c r="B279" s="17" t="s">
        <v>24</v>
      </c>
      <c r="C279" s="25" t="s">
        <v>230</v>
      </c>
      <c r="D279" s="41">
        <f>D280+D283+D286+D289+D293+D297</f>
        <v>25400</v>
      </c>
      <c r="E279" s="41">
        <f>E280+E283+E286+E289+E293+E297</f>
        <v>25400</v>
      </c>
      <c r="F279" s="41">
        <f>F280+F283+F286+F289+F293+F297</f>
        <v>0</v>
      </c>
    </row>
    <row r="280" spans="1:6" ht="78.75">
      <c r="A280" s="46" t="s">
        <v>228</v>
      </c>
      <c r="B280" s="17" t="s">
        <v>24</v>
      </c>
      <c r="C280" s="55" t="s">
        <v>618</v>
      </c>
      <c r="D280" s="41">
        <f aca="true" t="shared" si="18" ref="D280:F281">D281</f>
        <v>2400</v>
      </c>
      <c r="E280" s="41">
        <f t="shared" si="18"/>
        <v>2400</v>
      </c>
      <c r="F280" s="41">
        <f t="shared" si="18"/>
        <v>0</v>
      </c>
    </row>
    <row r="281" spans="1:6" ht="47.25">
      <c r="A281" s="46" t="s">
        <v>94</v>
      </c>
      <c r="B281" s="56">
        <v>903</v>
      </c>
      <c r="C281" s="55" t="s">
        <v>619</v>
      </c>
      <c r="D281" s="41">
        <f t="shared" si="18"/>
        <v>2400</v>
      </c>
      <c r="E281" s="41">
        <f t="shared" si="18"/>
        <v>2400</v>
      </c>
      <c r="F281" s="41">
        <f t="shared" si="18"/>
        <v>0</v>
      </c>
    </row>
    <row r="282" spans="1:6" ht="31.5">
      <c r="A282" s="197" t="s">
        <v>610</v>
      </c>
      <c r="B282" s="58">
        <v>903</v>
      </c>
      <c r="C282" s="59" t="s">
        <v>620</v>
      </c>
      <c r="D282" s="44">
        <v>2400</v>
      </c>
      <c r="E282" s="44">
        <v>2400</v>
      </c>
      <c r="F282" s="44">
        <f>D282-E282</f>
        <v>0</v>
      </c>
    </row>
    <row r="283" spans="1:6" ht="82.5" customHeight="1">
      <c r="A283" s="46" t="s">
        <v>231</v>
      </c>
      <c r="B283" s="17" t="s">
        <v>24</v>
      </c>
      <c r="C283" s="17" t="s">
        <v>232</v>
      </c>
      <c r="D283" s="41">
        <f aca="true" t="shared" si="19" ref="D283:F284">D284</f>
        <v>5000</v>
      </c>
      <c r="E283" s="41">
        <f t="shared" si="19"/>
        <v>5000</v>
      </c>
      <c r="F283" s="41">
        <f t="shared" si="19"/>
        <v>0</v>
      </c>
    </row>
    <row r="284" spans="1:6" ht="47.25">
      <c r="A284" s="46" t="s">
        <v>94</v>
      </c>
      <c r="B284" s="17" t="s">
        <v>24</v>
      </c>
      <c r="C284" s="17" t="s">
        <v>233</v>
      </c>
      <c r="D284" s="41">
        <f t="shared" si="19"/>
        <v>5000</v>
      </c>
      <c r="E284" s="41">
        <f t="shared" si="19"/>
        <v>5000</v>
      </c>
      <c r="F284" s="41">
        <f t="shared" si="19"/>
        <v>0</v>
      </c>
    </row>
    <row r="285" spans="1:6" ht="31.5">
      <c r="A285" s="197" t="s">
        <v>610</v>
      </c>
      <c r="B285" s="18" t="s">
        <v>24</v>
      </c>
      <c r="C285" s="18" t="s">
        <v>621</v>
      </c>
      <c r="D285" s="44">
        <v>5000</v>
      </c>
      <c r="E285" s="44">
        <v>5000</v>
      </c>
      <c r="F285" s="44">
        <v>0</v>
      </c>
    </row>
    <row r="286" spans="1:6" ht="144" customHeight="1">
      <c r="A286" s="134" t="s">
        <v>327</v>
      </c>
      <c r="B286" s="16" t="s">
        <v>24</v>
      </c>
      <c r="C286" s="25" t="s">
        <v>168</v>
      </c>
      <c r="D286" s="41">
        <f>D287</f>
        <v>5000</v>
      </c>
      <c r="E286" s="41">
        <f>E287</f>
        <v>5000</v>
      </c>
      <c r="F286" s="40">
        <f>D286-E286</f>
        <v>0</v>
      </c>
    </row>
    <row r="287" spans="1:6" ht="47.25">
      <c r="A287" s="188" t="s">
        <v>94</v>
      </c>
      <c r="B287" s="16" t="s">
        <v>24</v>
      </c>
      <c r="C287" s="25" t="s">
        <v>169</v>
      </c>
      <c r="D287" s="41">
        <f>D288</f>
        <v>5000</v>
      </c>
      <c r="E287" s="41">
        <f>E288</f>
        <v>5000</v>
      </c>
      <c r="F287" s="40">
        <f>D287-E287</f>
        <v>0</v>
      </c>
    </row>
    <row r="288" spans="1:6" ht="31.5">
      <c r="A288" s="197" t="s">
        <v>610</v>
      </c>
      <c r="B288" s="27" t="s">
        <v>24</v>
      </c>
      <c r="C288" s="28" t="s">
        <v>622</v>
      </c>
      <c r="D288" s="44">
        <v>5000</v>
      </c>
      <c r="E288" s="44">
        <v>5000</v>
      </c>
      <c r="F288" s="45">
        <f>D288-E288</f>
        <v>0</v>
      </c>
    </row>
    <row r="289" spans="1:6" ht="78.75">
      <c r="A289" s="60" t="s">
        <v>234</v>
      </c>
      <c r="B289" s="17" t="s">
        <v>24</v>
      </c>
      <c r="C289" s="17" t="s">
        <v>235</v>
      </c>
      <c r="D289" s="41">
        <f>D290</f>
        <v>5000</v>
      </c>
      <c r="E289" s="41">
        <f>E290</f>
        <v>5000</v>
      </c>
      <c r="F289" s="40">
        <f aca="true" t="shared" si="20" ref="F289:F296">D289-E289</f>
        <v>0</v>
      </c>
    </row>
    <row r="290" spans="1:6" ht="47.25">
      <c r="A290" s="46" t="s">
        <v>94</v>
      </c>
      <c r="B290" s="17" t="s">
        <v>24</v>
      </c>
      <c r="C290" s="17" t="s">
        <v>236</v>
      </c>
      <c r="D290" s="41">
        <f>D292+D291</f>
        <v>5000</v>
      </c>
      <c r="E290" s="41">
        <f>E292+E291</f>
        <v>5000</v>
      </c>
      <c r="F290" s="40">
        <f t="shared" si="20"/>
        <v>0</v>
      </c>
    </row>
    <row r="291" spans="1:6" ht="15.75">
      <c r="A291" s="47" t="s">
        <v>90</v>
      </c>
      <c r="B291" s="18" t="s">
        <v>24</v>
      </c>
      <c r="C291" s="18" t="s">
        <v>623</v>
      </c>
      <c r="D291" s="44">
        <v>0</v>
      </c>
      <c r="E291" s="44">
        <v>0</v>
      </c>
      <c r="F291" s="45">
        <f t="shared" si="20"/>
        <v>0</v>
      </c>
    </row>
    <row r="292" spans="1:6" ht="31.5">
      <c r="A292" s="197" t="s">
        <v>610</v>
      </c>
      <c r="B292" s="18" t="s">
        <v>24</v>
      </c>
      <c r="C292" s="18" t="s">
        <v>721</v>
      </c>
      <c r="D292" s="44">
        <v>5000</v>
      </c>
      <c r="E292" s="44">
        <v>5000</v>
      </c>
      <c r="F292" s="45">
        <f t="shared" si="20"/>
        <v>0</v>
      </c>
    </row>
    <row r="293" spans="1:6" ht="78.75">
      <c r="A293" s="46" t="s">
        <v>237</v>
      </c>
      <c r="B293" s="17" t="s">
        <v>24</v>
      </c>
      <c r="C293" s="17" t="s">
        <v>337</v>
      </c>
      <c r="D293" s="41">
        <f>D294</f>
        <v>5000</v>
      </c>
      <c r="E293" s="41">
        <f>E294</f>
        <v>5000</v>
      </c>
      <c r="F293" s="40">
        <f t="shared" si="20"/>
        <v>0</v>
      </c>
    </row>
    <row r="294" spans="1:6" ht="47.25">
      <c r="A294" s="46" t="s">
        <v>94</v>
      </c>
      <c r="B294" s="17" t="s">
        <v>24</v>
      </c>
      <c r="C294" s="17" t="s">
        <v>338</v>
      </c>
      <c r="D294" s="41">
        <f>D295+D296</f>
        <v>5000</v>
      </c>
      <c r="E294" s="41">
        <f>E295+E296</f>
        <v>5000</v>
      </c>
      <c r="F294" s="40">
        <f t="shared" si="20"/>
        <v>0</v>
      </c>
    </row>
    <row r="295" spans="1:6" ht="15.75">
      <c r="A295" s="197" t="s">
        <v>624</v>
      </c>
      <c r="B295" s="18" t="s">
        <v>24</v>
      </c>
      <c r="C295" s="18" t="s">
        <v>625</v>
      </c>
      <c r="D295" s="44">
        <v>0</v>
      </c>
      <c r="E295" s="44">
        <v>0</v>
      </c>
      <c r="F295" s="45">
        <f t="shared" si="20"/>
        <v>0</v>
      </c>
    </row>
    <row r="296" spans="1:6" ht="31.5">
      <c r="A296" s="197" t="s">
        <v>610</v>
      </c>
      <c r="B296" s="18" t="s">
        <v>24</v>
      </c>
      <c r="C296" s="18" t="s">
        <v>626</v>
      </c>
      <c r="D296" s="44">
        <v>5000</v>
      </c>
      <c r="E296" s="44">
        <v>5000</v>
      </c>
      <c r="F296" s="45">
        <f t="shared" si="20"/>
        <v>0</v>
      </c>
    </row>
    <row r="297" spans="1:6" ht="144" customHeight="1">
      <c r="A297" s="134" t="s">
        <v>627</v>
      </c>
      <c r="B297" s="16" t="s">
        <v>24</v>
      </c>
      <c r="C297" s="25" t="s">
        <v>823</v>
      </c>
      <c r="D297" s="41">
        <f>D298</f>
        <v>3000</v>
      </c>
      <c r="E297" s="41">
        <f>E298</f>
        <v>3000</v>
      </c>
      <c r="F297" s="40">
        <f>D297-E297</f>
        <v>0</v>
      </c>
    </row>
    <row r="298" spans="1:6" ht="47.25">
      <c r="A298" s="188" t="s">
        <v>94</v>
      </c>
      <c r="B298" s="16" t="s">
        <v>24</v>
      </c>
      <c r="C298" s="25" t="s">
        <v>823</v>
      </c>
      <c r="D298" s="41">
        <f>D299+D300+D301</f>
        <v>3000</v>
      </c>
      <c r="E298" s="41">
        <f>E299+E300+E301</f>
        <v>3000</v>
      </c>
      <c r="F298" s="40">
        <f>D298-E298</f>
        <v>0</v>
      </c>
    </row>
    <row r="299" spans="1:6" ht="15.75">
      <c r="A299" s="193" t="s">
        <v>722</v>
      </c>
      <c r="B299" s="27" t="s">
        <v>24</v>
      </c>
      <c r="C299" s="28" t="s">
        <v>824</v>
      </c>
      <c r="D299" s="44">
        <v>0</v>
      </c>
      <c r="E299" s="44">
        <v>0</v>
      </c>
      <c r="F299" s="45">
        <f>D299-E299</f>
        <v>0</v>
      </c>
    </row>
    <row r="300" spans="1:6" ht="15.75">
      <c r="A300" s="193" t="s">
        <v>90</v>
      </c>
      <c r="B300" s="27" t="s">
        <v>24</v>
      </c>
      <c r="C300" s="28" t="s">
        <v>825</v>
      </c>
      <c r="D300" s="44">
        <v>0</v>
      </c>
      <c r="E300" s="44">
        <v>0</v>
      </c>
      <c r="F300" s="45">
        <f>D300-E300</f>
        <v>0</v>
      </c>
    </row>
    <row r="301" spans="1:6" ht="31.5">
      <c r="A301" s="197" t="s">
        <v>610</v>
      </c>
      <c r="B301" s="27" t="s">
        <v>24</v>
      </c>
      <c r="C301" s="28" t="s">
        <v>823</v>
      </c>
      <c r="D301" s="44">
        <v>3000</v>
      </c>
      <c r="E301" s="44">
        <v>3000</v>
      </c>
      <c r="F301" s="45">
        <f>D301-E301</f>
        <v>0</v>
      </c>
    </row>
    <row r="302" spans="1:6" ht="15.75">
      <c r="A302" s="46" t="s">
        <v>238</v>
      </c>
      <c r="B302" s="17" t="s">
        <v>24</v>
      </c>
      <c r="C302" s="25" t="s">
        <v>239</v>
      </c>
      <c r="D302" s="41">
        <f>D303</f>
        <v>4662100</v>
      </c>
      <c r="E302" s="41">
        <f>E303</f>
        <v>4662046.99</v>
      </c>
      <c r="F302" s="41">
        <f>F303</f>
        <v>53.00999999977648</v>
      </c>
    </row>
    <row r="303" spans="1:6" ht="15.75">
      <c r="A303" s="46" t="s">
        <v>240</v>
      </c>
      <c r="B303" s="17" t="s">
        <v>24</v>
      </c>
      <c r="C303" s="25" t="s">
        <v>241</v>
      </c>
      <c r="D303" s="41">
        <f>D304+D309+D314</f>
        <v>4662100</v>
      </c>
      <c r="E303" s="41">
        <f>E304+E309+E314</f>
        <v>4662046.99</v>
      </c>
      <c r="F303" s="40">
        <f>D303-E303</f>
        <v>53.00999999977648</v>
      </c>
    </row>
    <row r="304" spans="1:6" ht="63">
      <c r="A304" s="188" t="s">
        <v>242</v>
      </c>
      <c r="B304" s="17" t="s">
        <v>24</v>
      </c>
      <c r="C304" s="25" t="s">
        <v>339</v>
      </c>
      <c r="D304" s="41">
        <f>D305</f>
        <v>2949200</v>
      </c>
      <c r="E304" s="41">
        <f>E305</f>
        <v>2949195.4</v>
      </c>
      <c r="F304" s="41">
        <f>F305</f>
        <v>4.600000000093132</v>
      </c>
    </row>
    <row r="305" spans="1:6" ht="47.25">
      <c r="A305" s="46" t="s">
        <v>94</v>
      </c>
      <c r="B305" s="17" t="s">
        <v>24</v>
      </c>
      <c r="C305" s="25" t="s">
        <v>340</v>
      </c>
      <c r="D305" s="41">
        <f>D306+D307+D308</f>
        <v>2949200</v>
      </c>
      <c r="E305" s="41">
        <f>E306+E307+E308</f>
        <v>2949195.4</v>
      </c>
      <c r="F305" s="41">
        <f>F306+F307+F308</f>
        <v>4.600000000093132</v>
      </c>
    </row>
    <row r="306" spans="1:6" ht="15.75">
      <c r="A306" s="47" t="s">
        <v>90</v>
      </c>
      <c r="B306" s="18" t="s">
        <v>24</v>
      </c>
      <c r="C306" s="28" t="s">
        <v>341</v>
      </c>
      <c r="D306" s="44">
        <v>0</v>
      </c>
      <c r="E306" s="44">
        <v>0</v>
      </c>
      <c r="F306" s="45">
        <f>D306-E306</f>
        <v>0</v>
      </c>
    </row>
    <row r="307" spans="1:6" ht="15.75">
      <c r="A307" s="47" t="s">
        <v>101</v>
      </c>
      <c r="B307" s="18" t="s">
        <v>24</v>
      </c>
      <c r="C307" s="28" t="s">
        <v>633</v>
      </c>
      <c r="D307" s="44">
        <v>0</v>
      </c>
      <c r="E307" s="44">
        <v>0</v>
      </c>
      <c r="F307" s="45">
        <f>D307-E307</f>
        <v>0</v>
      </c>
    </row>
    <row r="308" spans="1:6" ht="31.5">
      <c r="A308" s="47" t="s">
        <v>610</v>
      </c>
      <c r="B308" s="18" t="s">
        <v>24</v>
      </c>
      <c r="C308" s="28" t="s">
        <v>634</v>
      </c>
      <c r="D308" s="44">
        <v>2949200</v>
      </c>
      <c r="E308" s="44">
        <v>2949195.4</v>
      </c>
      <c r="F308" s="45">
        <f>D308-E308</f>
        <v>4.600000000093132</v>
      </c>
    </row>
    <row r="309" spans="1:6" ht="78.75">
      <c r="A309" s="46" t="s">
        <v>635</v>
      </c>
      <c r="B309" s="17" t="s">
        <v>24</v>
      </c>
      <c r="C309" s="17" t="s">
        <v>342</v>
      </c>
      <c r="D309" s="41">
        <f>D310</f>
        <v>1426700</v>
      </c>
      <c r="E309" s="41">
        <f>E310</f>
        <v>1426700</v>
      </c>
      <c r="F309" s="41">
        <f>F310</f>
        <v>0</v>
      </c>
    </row>
    <row r="310" spans="1:6" ht="47.25">
      <c r="A310" s="46" t="s">
        <v>94</v>
      </c>
      <c r="B310" s="17" t="s">
        <v>24</v>
      </c>
      <c r="C310" s="17" t="s">
        <v>343</v>
      </c>
      <c r="D310" s="41">
        <f>D311+D312+D313</f>
        <v>1426700</v>
      </c>
      <c r="E310" s="41">
        <f>E311+E312+E313</f>
        <v>1426700</v>
      </c>
      <c r="F310" s="41">
        <f>F311+F312+F313</f>
        <v>0</v>
      </c>
    </row>
    <row r="311" spans="1:6" ht="15.75">
      <c r="A311" s="47" t="s">
        <v>90</v>
      </c>
      <c r="B311" s="18" t="s">
        <v>24</v>
      </c>
      <c r="C311" s="28" t="s">
        <v>344</v>
      </c>
      <c r="D311" s="44">
        <v>0</v>
      </c>
      <c r="E311" s="44">
        <v>0</v>
      </c>
      <c r="F311" s="45">
        <f>D311-E311</f>
        <v>0</v>
      </c>
    </row>
    <row r="312" spans="1:6" ht="15.75">
      <c r="A312" s="47" t="s">
        <v>101</v>
      </c>
      <c r="B312" s="18" t="s">
        <v>24</v>
      </c>
      <c r="C312" s="28" t="s">
        <v>636</v>
      </c>
      <c r="D312" s="44">
        <v>0</v>
      </c>
      <c r="E312" s="44">
        <v>0</v>
      </c>
      <c r="F312" s="45">
        <f>D312-E312</f>
        <v>0</v>
      </c>
    </row>
    <row r="313" spans="1:6" ht="31.5">
      <c r="A313" s="197" t="s">
        <v>610</v>
      </c>
      <c r="B313" s="18" t="s">
        <v>24</v>
      </c>
      <c r="C313" s="28" t="s">
        <v>637</v>
      </c>
      <c r="D313" s="44">
        <v>1426700</v>
      </c>
      <c r="E313" s="44">
        <v>1426700</v>
      </c>
      <c r="F313" s="45">
        <f>D313-E313</f>
        <v>0</v>
      </c>
    </row>
    <row r="314" spans="1:6" ht="78.75">
      <c r="A314" s="46" t="s">
        <v>246</v>
      </c>
      <c r="B314" s="17" t="s">
        <v>24</v>
      </c>
      <c r="C314" s="25" t="s">
        <v>628</v>
      </c>
      <c r="D314" s="41">
        <f>D315</f>
        <v>286200</v>
      </c>
      <c r="E314" s="41">
        <f>E315</f>
        <v>286151.59</v>
      </c>
      <c r="F314" s="41">
        <f>F315</f>
        <v>48.40999999997439</v>
      </c>
    </row>
    <row r="315" spans="1:6" ht="47.25">
      <c r="A315" s="46" t="s">
        <v>94</v>
      </c>
      <c r="B315" s="17" t="s">
        <v>24</v>
      </c>
      <c r="C315" s="25" t="s">
        <v>629</v>
      </c>
      <c r="D315" s="41">
        <f>D316+D317+D318</f>
        <v>286200</v>
      </c>
      <c r="E315" s="41">
        <f>E316+E317+E318</f>
        <v>286151.59</v>
      </c>
      <c r="F315" s="41">
        <f>F316+F317+F318</f>
        <v>48.40999999997439</v>
      </c>
    </row>
    <row r="316" spans="1:6" ht="15.75">
      <c r="A316" s="57" t="s">
        <v>243</v>
      </c>
      <c r="B316" s="58">
        <v>903</v>
      </c>
      <c r="C316" s="28" t="s">
        <v>630</v>
      </c>
      <c r="D316" s="44">
        <v>0</v>
      </c>
      <c r="E316" s="44">
        <v>0</v>
      </c>
      <c r="F316" s="45">
        <f>D316-E316</f>
        <v>0</v>
      </c>
    </row>
    <row r="317" spans="1:6" ht="15.75">
      <c r="A317" s="47" t="s">
        <v>90</v>
      </c>
      <c r="B317" s="18" t="s">
        <v>24</v>
      </c>
      <c r="C317" s="28" t="s">
        <v>631</v>
      </c>
      <c r="D317" s="44">
        <v>286200</v>
      </c>
      <c r="E317" s="44">
        <v>286151.59</v>
      </c>
      <c r="F317" s="45">
        <f>D317-E317</f>
        <v>48.40999999997439</v>
      </c>
    </row>
    <row r="318" spans="1:6" ht="31.5">
      <c r="A318" s="197" t="s">
        <v>610</v>
      </c>
      <c r="B318" s="18" t="s">
        <v>24</v>
      </c>
      <c r="C318" s="28" t="s">
        <v>632</v>
      </c>
      <c r="D318" s="44">
        <v>0</v>
      </c>
      <c r="E318" s="44">
        <v>0</v>
      </c>
      <c r="F318" s="45">
        <f>D318-E318</f>
        <v>0</v>
      </c>
    </row>
    <row r="319" spans="1:6" ht="15.75">
      <c r="A319" s="46" t="s">
        <v>247</v>
      </c>
      <c r="B319" s="17" t="s">
        <v>24</v>
      </c>
      <c r="C319" s="25" t="s">
        <v>248</v>
      </c>
      <c r="D319" s="41">
        <f>D320+D324</f>
        <v>7148300</v>
      </c>
      <c r="E319" s="41">
        <f>E320+E324</f>
        <v>6997555.2700000005</v>
      </c>
      <c r="F319" s="41">
        <f>F320+F324</f>
        <v>150744.72999999986</v>
      </c>
    </row>
    <row r="320" spans="1:6" ht="15.75">
      <c r="A320" s="46" t="s">
        <v>249</v>
      </c>
      <c r="B320" s="17" t="s">
        <v>24</v>
      </c>
      <c r="C320" s="25" t="s">
        <v>638</v>
      </c>
      <c r="D320" s="41">
        <f>D321</f>
        <v>1047900</v>
      </c>
      <c r="E320" s="41">
        <f aca="true" t="shared" si="21" ref="E320:F322">E321</f>
        <v>1047821.16</v>
      </c>
      <c r="F320" s="41">
        <f t="shared" si="21"/>
        <v>78.8399999999674</v>
      </c>
    </row>
    <row r="321" spans="1:6" ht="51" customHeight="1">
      <c r="A321" s="46" t="s">
        <v>250</v>
      </c>
      <c r="B321" s="17" t="s">
        <v>24</v>
      </c>
      <c r="C321" s="25" t="s">
        <v>639</v>
      </c>
      <c r="D321" s="41">
        <f>D322</f>
        <v>1047900</v>
      </c>
      <c r="E321" s="41">
        <f t="shared" si="21"/>
        <v>1047821.16</v>
      </c>
      <c r="F321" s="41">
        <f t="shared" si="21"/>
        <v>78.8399999999674</v>
      </c>
    </row>
    <row r="322" spans="1:6" ht="47.25">
      <c r="A322" s="46" t="s">
        <v>251</v>
      </c>
      <c r="B322" s="17" t="s">
        <v>24</v>
      </c>
      <c r="C322" s="25" t="s">
        <v>640</v>
      </c>
      <c r="D322" s="41">
        <f>D323</f>
        <v>1047900</v>
      </c>
      <c r="E322" s="41">
        <f t="shared" si="21"/>
        <v>1047821.16</v>
      </c>
      <c r="F322" s="41">
        <f t="shared" si="21"/>
        <v>78.8399999999674</v>
      </c>
    </row>
    <row r="323" spans="1:6" ht="47.25">
      <c r="A323" s="47" t="s">
        <v>642</v>
      </c>
      <c r="B323" s="18" t="s">
        <v>24</v>
      </c>
      <c r="C323" s="28" t="s">
        <v>641</v>
      </c>
      <c r="D323" s="44">
        <v>1047900</v>
      </c>
      <c r="E323" s="44">
        <v>1047821.16</v>
      </c>
      <c r="F323" s="45">
        <f>D323-E323</f>
        <v>78.8399999999674</v>
      </c>
    </row>
    <row r="324" spans="1:6" ht="15.75">
      <c r="A324" s="46" t="s">
        <v>252</v>
      </c>
      <c r="B324" s="17" t="s">
        <v>24</v>
      </c>
      <c r="C324" s="25" t="s">
        <v>253</v>
      </c>
      <c r="D324" s="41">
        <f>D325+D328+D331</f>
        <v>6100400</v>
      </c>
      <c r="E324" s="41">
        <f>E325+E328+E331</f>
        <v>5949734.11</v>
      </c>
      <c r="F324" s="41">
        <f>F325+F328+F331</f>
        <v>150665.8899999999</v>
      </c>
    </row>
    <row r="325" spans="1:6" ht="78.75">
      <c r="A325" s="46" t="s">
        <v>107</v>
      </c>
      <c r="B325" s="17" t="s">
        <v>24</v>
      </c>
      <c r="C325" s="25" t="s">
        <v>254</v>
      </c>
      <c r="D325" s="41">
        <f aca="true" t="shared" si="22" ref="D325:F326">D326</f>
        <v>4153200</v>
      </c>
      <c r="E325" s="41">
        <f t="shared" si="22"/>
        <v>4008166</v>
      </c>
      <c r="F325" s="41">
        <f t="shared" si="22"/>
        <v>145034</v>
      </c>
    </row>
    <row r="326" spans="1:6" ht="47.25">
      <c r="A326" s="46" t="s">
        <v>251</v>
      </c>
      <c r="B326" s="17" t="s">
        <v>24</v>
      </c>
      <c r="C326" s="25" t="s">
        <v>255</v>
      </c>
      <c r="D326" s="41">
        <f t="shared" si="22"/>
        <v>4153200</v>
      </c>
      <c r="E326" s="41">
        <f t="shared" si="22"/>
        <v>4008166</v>
      </c>
      <c r="F326" s="41">
        <f t="shared" si="22"/>
        <v>145034</v>
      </c>
    </row>
    <row r="327" spans="1:6" ht="15.75">
      <c r="A327" s="47" t="s">
        <v>256</v>
      </c>
      <c r="B327" s="18" t="s">
        <v>24</v>
      </c>
      <c r="C327" s="28" t="s">
        <v>257</v>
      </c>
      <c r="D327" s="44">
        <v>4153200</v>
      </c>
      <c r="E327" s="44">
        <v>4008166</v>
      </c>
      <c r="F327" s="45">
        <f>D327-E327</f>
        <v>145034</v>
      </c>
    </row>
    <row r="328" spans="1:6" ht="63">
      <c r="A328" s="46" t="s">
        <v>258</v>
      </c>
      <c r="B328" s="17" t="s">
        <v>24</v>
      </c>
      <c r="C328" s="25" t="s">
        <v>259</v>
      </c>
      <c r="D328" s="41">
        <f aca="true" t="shared" si="23" ref="D328:F332">D329</f>
        <v>1941600</v>
      </c>
      <c r="E328" s="41">
        <f t="shared" si="23"/>
        <v>1935968.11</v>
      </c>
      <c r="F328" s="41">
        <f t="shared" si="23"/>
        <v>5631.889999999898</v>
      </c>
    </row>
    <row r="329" spans="1:6" ht="47.25">
      <c r="A329" s="46" t="s">
        <v>251</v>
      </c>
      <c r="B329" s="17" t="s">
        <v>24</v>
      </c>
      <c r="C329" s="25" t="s">
        <v>646</v>
      </c>
      <c r="D329" s="41">
        <f t="shared" si="23"/>
        <v>1941600</v>
      </c>
      <c r="E329" s="41">
        <f t="shared" si="23"/>
        <v>1935968.11</v>
      </c>
      <c r="F329" s="41">
        <f t="shared" si="23"/>
        <v>5631.889999999898</v>
      </c>
    </row>
    <row r="330" spans="1:6" ht="15.75">
      <c r="A330" s="47" t="s">
        <v>90</v>
      </c>
      <c r="B330" s="18" t="s">
        <v>24</v>
      </c>
      <c r="C330" s="28" t="s">
        <v>645</v>
      </c>
      <c r="D330" s="44">
        <v>1941600</v>
      </c>
      <c r="E330" s="44">
        <v>1935968.11</v>
      </c>
      <c r="F330" s="45">
        <f>D330-E330</f>
        <v>5631.889999999898</v>
      </c>
    </row>
    <row r="331" spans="1:6" ht="63">
      <c r="A331" s="46" t="s">
        <v>869</v>
      </c>
      <c r="B331" s="17" t="s">
        <v>24</v>
      </c>
      <c r="C331" s="25" t="s">
        <v>870</v>
      </c>
      <c r="D331" s="41">
        <f t="shared" si="23"/>
        <v>5600</v>
      </c>
      <c r="E331" s="41">
        <f t="shared" si="23"/>
        <v>5600</v>
      </c>
      <c r="F331" s="41">
        <f t="shared" si="23"/>
        <v>0</v>
      </c>
    </row>
    <row r="332" spans="1:6" ht="31.5">
      <c r="A332" s="46" t="s">
        <v>500</v>
      </c>
      <c r="B332" s="17" t="s">
        <v>24</v>
      </c>
      <c r="C332" s="25" t="s">
        <v>871</v>
      </c>
      <c r="D332" s="41">
        <f t="shared" si="23"/>
        <v>5600</v>
      </c>
      <c r="E332" s="41">
        <f t="shared" si="23"/>
        <v>5600</v>
      </c>
      <c r="F332" s="41">
        <f t="shared" si="23"/>
        <v>0</v>
      </c>
    </row>
    <row r="333" spans="1:6" ht="15.75">
      <c r="A333" s="47" t="s">
        <v>90</v>
      </c>
      <c r="B333" s="18" t="s">
        <v>24</v>
      </c>
      <c r="C333" s="28" t="s">
        <v>872</v>
      </c>
      <c r="D333" s="44">
        <v>5600</v>
      </c>
      <c r="E333" s="44">
        <v>5600</v>
      </c>
      <c r="F333" s="45">
        <f>D333-E333</f>
        <v>0</v>
      </c>
    </row>
    <row r="334" spans="1:6" ht="15.75">
      <c r="A334" s="46" t="s">
        <v>345</v>
      </c>
      <c r="B334" s="17" t="s">
        <v>24</v>
      </c>
      <c r="C334" s="25" t="s">
        <v>261</v>
      </c>
      <c r="D334" s="41">
        <f>D335</f>
        <v>5000</v>
      </c>
      <c r="E334" s="41">
        <f aca="true" t="shared" si="24" ref="E334:F336">E335</f>
        <v>5000</v>
      </c>
      <c r="F334" s="41">
        <f t="shared" si="24"/>
        <v>0</v>
      </c>
    </row>
    <row r="335" spans="1:6" ht="15.75">
      <c r="A335" s="46" t="s">
        <v>262</v>
      </c>
      <c r="B335" s="17" t="s">
        <v>24</v>
      </c>
      <c r="C335" s="25" t="s">
        <v>263</v>
      </c>
      <c r="D335" s="41">
        <f>D336</f>
        <v>5000</v>
      </c>
      <c r="E335" s="41">
        <f t="shared" si="24"/>
        <v>5000</v>
      </c>
      <c r="F335" s="41">
        <f t="shared" si="24"/>
        <v>0</v>
      </c>
    </row>
    <row r="336" spans="1:6" ht="145.5" customHeight="1">
      <c r="A336" s="351" t="s">
        <v>644</v>
      </c>
      <c r="B336" s="145" t="s">
        <v>24</v>
      </c>
      <c r="C336" s="199" t="s">
        <v>265</v>
      </c>
      <c r="D336" s="200">
        <f>D337</f>
        <v>5000</v>
      </c>
      <c r="E336" s="200">
        <f t="shared" si="24"/>
        <v>5000</v>
      </c>
      <c r="F336" s="200">
        <f t="shared" si="24"/>
        <v>0</v>
      </c>
    </row>
    <row r="337" spans="1:6" ht="47.25">
      <c r="A337" s="46" t="s">
        <v>94</v>
      </c>
      <c r="B337" s="17" t="s">
        <v>24</v>
      </c>
      <c r="C337" s="25" t="s">
        <v>266</v>
      </c>
      <c r="D337" s="41">
        <f>D338+D339</f>
        <v>5000</v>
      </c>
      <c r="E337" s="41">
        <f>E338+E339</f>
        <v>5000</v>
      </c>
      <c r="F337" s="41">
        <f>F338+F339</f>
        <v>0</v>
      </c>
    </row>
    <row r="338" spans="1:6" ht="15.75">
      <c r="A338" s="197" t="s">
        <v>90</v>
      </c>
      <c r="B338" s="18" t="s">
        <v>24</v>
      </c>
      <c r="C338" s="28" t="s">
        <v>723</v>
      </c>
      <c r="D338" s="44">
        <v>0</v>
      </c>
      <c r="E338" s="44">
        <v>0</v>
      </c>
      <c r="F338" s="45">
        <f>D338-E338</f>
        <v>0</v>
      </c>
    </row>
    <row r="339" spans="1:6" ht="31.5">
      <c r="A339" s="197" t="s">
        <v>610</v>
      </c>
      <c r="B339" s="18" t="s">
        <v>24</v>
      </c>
      <c r="C339" s="28" t="s">
        <v>643</v>
      </c>
      <c r="D339" s="44">
        <v>5000</v>
      </c>
      <c r="E339" s="44">
        <v>5000</v>
      </c>
      <c r="F339" s="45">
        <f>D339-E339</f>
        <v>0</v>
      </c>
    </row>
    <row r="340" spans="1:6" ht="15.75">
      <c r="A340" s="46" t="s">
        <v>267</v>
      </c>
      <c r="B340" s="17" t="s">
        <v>58</v>
      </c>
      <c r="C340" s="25" t="s">
        <v>268</v>
      </c>
      <c r="D340" s="41">
        <f>D341</f>
        <v>212800</v>
      </c>
      <c r="E340" s="41">
        <f aca="true" t="shared" si="25" ref="E340:F343">E341</f>
        <v>212720</v>
      </c>
      <c r="F340" s="41">
        <f t="shared" si="25"/>
        <v>80</v>
      </c>
    </row>
    <row r="341" spans="1:6" ht="15.75">
      <c r="A341" s="46" t="s">
        <v>269</v>
      </c>
      <c r="B341" s="17" t="s">
        <v>58</v>
      </c>
      <c r="C341" s="25" t="s">
        <v>270</v>
      </c>
      <c r="D341" s="41">
        <f>D342</f>
        <v>212800</v>
      </c>
      <c r="E341" s="41">
        <f t="shared" si="25"/>
        <v>212720</v>
      </c>
      <c r="F341" s="41">
        <f t="shared" si="25"/>
        <v>80</v>
      </c>
    </row>
    <row r="342" spans="1:6" ht="94.5">
      <c r="A342" s="46" t="s">
        <v>271</v>
      </c>
      <c r="B342" s="17" t="s">
        <v>58</v>
      </c>
      <c r="C342" s="25" t="s">
        <v>272</v>
      </c>
      <c r="D342" s="41">
        <f>D343</f>
        <v>212800</v>
      </c>
      <c r="E342" s="41">
        <f t="shared" si="25"/>
        <v>212720</v>
      </c>
      <c r="F342" s="41">
        <f t="shared" si="25"/>
        <v>80</v>
      </c>
    </row>
    <row r="343" spans="1:6" ht="47.25">
      <c r="A343" s="46" t="s">
        <v>94</v>
      </c>
      <c r="B343" s="17" t="s">
        <v>58</v>
      </c>
      <c r="C343" s="25" t="s">
        <v>273</v>
      </c>
      <c r="D343" s="41">
        <f>D344</f>
        <v>212800</v>
      </c>
      <c r="E343" s="41">
        <f t="shared" si="25"/>
        <v>212720</v>
      </c>
      <c r="F343" s="41">
        <f t="shared" si="25"/>
        <v>80</v>
      </c>
    </row>
    <row r="344" spans="1:6" ht="15.75">
      <c r="A344" s="47" t="s">
        <v>90</v>
      </c>
      <c r="B344" s="18" t="s">
        <v>58</v>
      </c>
      <c r="C344" s="28" t="s">
        <v>274</v>
      </c>
      <c r="D344" s="44">
        <v>212800</v>
      </c>
      <c r="E344" s="44">
        <v>212720</v>
      </c>
      <c r="F344" s="45">
        <f>D344-E344</f>
        <v>80</v>
      </c>
    </row>
    <row r="345" spans="1:6" ht="31.5">
      <c r="A345" s="46" t="s">
        <v>724</v>
      </c>
      <c r="B345" s="17" t="s">
        <v>24</v>
      </c>
      <c r="C345" s="25" t="s">
        <v>725</v>
      </c>
      <c r="D345" s="41">
        <f aca="true" t="shared" si="26" ref="D345:F348">D346</f>
        <v>124000</v>
      </c>
      <c r="E345" s="41">
        <f t="shared" si="26"/>
        <v>123990.8</v>
      </c>
      <c r="F345" s="41">
        <f t="shared" si="26"/>
        <v>9.19999999999709</v>
      </c>
    </row>
    <row r="346" spans="1:6" ht="31.5">
      <c r="A346" s="46" t="s">
        <v>726</v>
      </c>
      <c r="B346" s="17" t="s">
        <v>24</v>
      </c>
      <c r="C346" s="25" t="s">
        <v>727</v>
      </c>
      <c r="D346" s="41">
        <f t="shared" si="26"/>
        <v>124000</v>
      </c>
      <c r="E346" s="41">
        <f t="shared" si="26"/>
        <v>123990.8</v>
      </c>
      <c r="F346" s="41">
        <f t="shared" si="26"/>
        <v>9.19999999999709</v>
      </c>
    </row>
    <row r="347" spans="1:6" ht="47.25">
      <c r="A347" s="46" t="s">
        <v>729</v>
      </c>
      <c r="B347" s="17" t="s">
        <v>24</v>
      </c>
      <c r="C347" s="25" t="s">
        <v>728</v>
      </c>
      <c r="D347" s="41">
        <f t="shared" si="26"/>
        <v>124000</v>
      </c>
      <c r="E347" s="41">
        <f t="shared" si="26"/>
        <v>123990.8</v>
      </c>
      <c r="F347" s="41">
        <f t="shared" si="26"/>
        <v>9.19999999999709</v>
      </c>
    </row>
    <row r="348" spans="1:6" ht="47.25">
      <c r="A348" s="46" t="s">
        <v>94</v>
      </c>
      <c r="B348" s="17" t="s">
        <v>24</v>
      </c>
      <c r="C348" s="25" t="s">
        <v>730</v>
      </c>
      <c r="D348" s="41">
        <f t="shared" si="26"/>
        <v>124000</v>
      </c>
      <c r="E348" s="41">
        <f t="shared" si="26"/>
        <v>123990.8</v>
      </c>
      <c r="F348" s="41">
        <f t="shared" si="26"/>
        <v>9.19999999999709</v>
      </c>
    </row>
    <row r="349" spans="1:6" ht="15.75">
      <c r="A349" s="47" t="s">
        <v>90</v>
      </c>
      <c r="B349" s="18" t="s">
        <v>24</v>
      </c>
      <c r="C349" s="28" t="s">
        <v>731</v>
      </c>
      <c r="D349" s="44">
        <v>124000</v>
      </c>
      <c r="E349" s="44">
        <v>123990.8</v>
      </c>
      <c r="F349" s="45">
        <f>D349-E349</f>
        <v>9.19999999999709</v>
      </c>
    </row>
    <row r="350" spans="1:6" ht="31.5">
      <c r="A350" s="46" t="s">
        <v>275</v>
      </c>
      <c r="B350" s="17" t="s">
        <v>276</v>
      </c>
      <c r="C350" s="25" t="s">
        <v>16</v>
      </c>
      <c r="D350" s="15">
        <v>-1316900</v>
      </c>
      <c r="E350" s="41">
        <v>-5359646.74</v>
      </c>
      <c r="F350" s="41"/>
    </row>
    <row r="351" spans="1:6" ht="15.75">
      <c r="A351" s="91"/>
      <c r="B351" s="92"/>
      <c r="C351" s="93"/>
      <c r="D351" s="33"/>
      <c r="E351" s="94"/>
      <c r="F351" s="63"/>
    </row>
    <row r="352" spans="1:6" ht="15.75">
      <c r="A352" s="91"/>
      <c r="B352" s="92"/>
      <c r="C352" s="93"/>
      <c r="D352" s="33"/>
      <c r="E352" s="94"/>
      <c r="F352" s="63"/>
    </row>
    <row r="353" spans="1:6" ht="15">
      <c r="A353" s="401" t="s">
        <v>9</v>
      </c>
      <c r="B353" s="401" t="s">
        <v>277</v>
      </c>
      <c r="C353" s="402" t="s">
        <v>278</v>
      </c>
      <c r="D353" s="403" t="s">
        <v>51</v>
      </c>
      <c r="E353" s="404" t="s">
        <v>13</v>
      </c>
      <c r="F353" s="397" t="s">
        <v>279</v>
      </c>
    </row>
    <row r="354" spans="1:6" ht="15">
      <c r="A354" s="401"/>
      <c r="B354" s="401"/>
      <c r="C354" s="402"/>
      <c r="D354" s="403"/>
      <c r="E354" s="404"/>
      <c r="F354" s="397"/>
    </row>
    <row r="355" spans="1:6" ht="15.75">
      <c r="A355" s="145" t="s">
        <v>280</v>
      </c>
      <c r="B355" s="145" t="s">
        <v>53</v>
      </c>
      <c r="C355" s="146">
        <v>3</v>
      </c>
      <c r="D355" s="64">
        <v>4</v>
      </c>
      <c r="E355" s="95">
        <v>5</v>
      </c>
      <c r="F355" s="96">
        <v>6</v>
      </c>
    </row>
    <row r="356" spans="1:6" ht="39" customHeight="1">
      <c r="A356" s="13" t="s">
        <v>281</v>
      </c>
      <c r="B356" s="17" t="s">
        <v>282</v>
      </c>
      <c r="C356" s="14" t="s">
        <v>16</v>
      </c>
      <c r="D356" s="15">
        <f>D357+D362</f>
        <v>-820500</v>
      </c>
      <c r="E356" s="41">
        <f>E362+E357</f>
        <v>-3619635.749999997</v>
      </c>
      <c r="F356" s="41"/>
    </row>
    <row r="357" spans="1:6" ht="37.5" customHeight="1">
      <c r="A357" s="13" t="s">
        <v>854</v>
      </c>
      <c r="B357" s="17" t="s">
        <v>853</v>
      </c>
      <c r="C357" s="14"/>
      <c r="D357" s="15">
        <f>D358</f>
        <v>-2612100</v>
      </c>
      <c r="E357" s="41">
        <f>E358</f>
        <v>-2612005.2</v>
      </c>
      <c r="F357" s="41"/>
    </row>
    <row r="358" spans="1:6" ht="31.5">
      <c r="A358" s="26" t="s">
        <v>855</v>
      </c>
      <c r="B358" s="17"/>
      <c r="C358" s="24" t="s">
        <v>734</v>
      </c>
      <c r="D358" s="19">
        <v>-2612100</v>
      </c>
      <c r="E358" s="44">
        <f>E359</f>
        <v>-2612005.2</v>
      </c>
      <c r="F358" s="41"/>
    </row>
    <row r="359" spans="1:6" ht="15.75">
      <c r="A359" s="13" t="s">
        <v>856</v>
      </c>
      <c r="B359" s="17"/>
      <c r="C359" s="14" t="s">
        <v>735</v>
      </c>
      <c r="D359" s="15">
        <v>-2612100</v>
      </c>
      <c r="E359" s="41">
        <f>E360</f>
        <v>-2612005.2</v>
      </c>
      <c r="F359" s="41"/>
    </row>
    <row r="360" spans="1:6" ht="33" customHeight="1">
      <c r="A360" s="13" t="s">
        <v>857</v>
      </c>
      <c r="B360" s="17"/>
      <c r="C360" s="14" t="s">
        <v>835</v>
      </c>
      <c r="D360" s="15">
        <v>-2612100</v>
      </c>
      <c r="E360" s="41">
        <f>E361</f>
        <v>-2612005.2</v>
      </c>
      <c r="F360" s="41"/>
    </row>
    <row r="361" spans="1:6" ht="47.25">
      <c r="A361" s="26" t="s">
        <v>858</v>
      </c>
      <c r="B361" s="17"/>
      <c r="C361" s="24" t="s">
        <v>834</v>
      </c>
      <c r="D361" s="19">
        <v>-2612100</v>
      </c>
      <c r="E361" s="44">
        <v>-2612005.2</v>
      </c>
      <c r="F361" s="41"/>
    </row>
    <row r="362" spans="1:6" ht="31.5">
      <c r="A362" s="13" t="s">
        <v>283</v>
      </c>
      <c r="B362" s="17" t="s">
        <v>284</v>
      </c>
      <c r="C362" s="65" t="s">
        <v>285</v>
      </c>
      <c r="D362" s="41">
        <f>D363+D367</f>
        <v>1791600</v>
      </c>
      <c r="E362" s="41">
        <f>E363+E367</f>
        <v>-1007630.549999997</v>
      </c>
      <c r="F362" s="66">
        <f>F356</f>
        <v>0</v>
      </c>
    </row>
    <row r="363" spans="1:6" ht="15.75">
      <c r="A363" s="13" t="s">
        <v>286</v>
      </c>
      <c r="B363" s="16" t="s">
        <v>287</v>
      </c>
      <c r="C363" s="65" t="s">
        <v>288</v>
      </c>
      <c r="D363" s="15">
        <f>-D16</f>
        <v>-47010100</v>
      </c>
      <c r="E363" s="41">
        <f>E364</f>
        <v>-47058717.79</v>
      </c>
      <c r="F363" s="66" t="s">
        <v>16</v>
      </c>
    </row>
    <row r="364" spans="1:6" ht="15.75">
      <c r="A364" s="13" t="s">
        <v>289</v>
      </c>
      <c r="B364" s="16" t="s">
        <v>287</v>
      </c>
      <c r="C364" s="65" t="s">
        <v>290</v>
      </c>
      <c r="D364" s="15">
        <f>D363</f>
        <v>-47010100</v>
      </c>
      <c r="E364" s="41">
        <f>E365</f>
        <v>-47058717.79</v>
      </c>
      <c r="F364" s="66" t="s">
        <v>16</v>
      </c>
    </row>
    <row r="365" spans="1:6" ht="31.5">
      <c r="A365" s="13" t="s">
        <v>291</v>
      </c>
      <c r="B365" s="16" t="s">
        <v>287</v>
      </c>
      <c r="C365" s="65" t="s">
        <v>292</v>
      </c>
      <c r="D365" s="15">
        <f>D364</f>
        <v>-47010100</v>
      </c>
      <c r="E365" s="41">
        <f>E366</f>
        <v>-47058717.79</v>
      </c>
      <c r="F365" s="66" t="s">
        <v>16</v>
      </c>
    </row>
    <row r="366" spans="1:6" ht="63">
      <c r="A366" s="26" t="s">
        <v>293</v>
      </c>
      <c r="B366" s="27" t="s">
        <v>287</v>
      </c>
      <c r="C366" s="67" t="s">
        <v>294</v>
      </c>
      <c r="D366" s="19">
        <v>-47010100</v>
      </c>
      <c r="E366" s="44">
        <v>-47058717.79</v>
      </c>
      <c r="F366" s="68" t="s">
        <v>16</v>
      </c>
    </row>
    <row r="367" spans="1:6" ht="15.75">
      <c r="A367" s="13" t="s">
        <v>295</v>
      </c>
      <c r="B367" s="16" t="s">
        <v>296</v>
      </c>
      <c r="C367" s="65" t="s">
        <v>285</v>
      </c>
      <c r="D367" s="15">
        <f aca="true" t="shared" si="27" ref="D367:E369">D368</f>
        <v>48801700</v>
      </c>
      <c r="E367" s="41">
        <f t="shared" si="27"/>
        <v>46051087.24</v>
      </c>
      <c r="F367" s="66" t="s">
        <v>16</v>
      </c>
    </row>
    <row r="368" spans="1:6" ht="31.5">
      <c r="A368" s="13" t="s">
        <v>297</v>
      </c>
      <c r="B368" s="16" t="s">
        <v>296</v>
      </c>
      <c r="C368" s="65" t="s">
        <v>298</v>
      </c>
      <c r="D368" s="15">
        <f t="shared" si="27"/>
        <v>48801700</v>
      </c>
      <c r="E368" s="41">
        <f t="shared" si="27"/>
        <v>46051087.24</v>
      </c>
      <c r="F368" s="66" t="s">
        <v>16</v>
      </c>
    </row>
    <row r="369" spans="1:6" ht="31.5">
      <c r="A369" s="13" t="s">
        <v>299</v>
      </c>
      <c r="B369" s="16" t="s">
        <v>296</v>
      </c>
      <c r="C369" s="65" t="s">
        <v>300</v>
      </c>
      <c r="D369" s="15">
        <f t="shared" si="27"/>
        <v>48801700</v>
      </c>
      <c r="E369" s="41">
        <f t="shared" si="27"/>
        <v>46051087.24</v>
      </c>
      <c r="F369" s="66" t="s">
        <v>16</v>
      </c>
    </row>
    <row r="370" spans="1:6" ht="63">
      <c r="A370" s="26" t="s">
        <v>301</v>
      </c>
      <c r="B370" s="27" t="s">
        <v>296</v>
      </c>
      <c r="C370" s="67" t="s">
        <v>302</v>
      </c>
      <c r="D370" s="19">
        <v>48801700</v>
      </c>
      <c r="E370" s="44">
        <v>46051087.24</v>
      </c>
      <c r="F370" s="68" t="s">
        <v>16</v>
      </c>
    </row>
    <row r="371" spans="1:6" ht="15.75">
      <c r="A371" s="202"/>
      <c r="B371" s="203"/>
      <c r="C371" s="204"/>
      <c r="D371" s="62"/>
      <c r="E371" s="205"/>
      <c r="F371" s="206"/>
    </row>
    <row r="372" spans="1:6" ht="15.75">
      <c r="A372" s="202"/>
      <c r="B372" s="203"/>
      <c r="C372" s="204"/>
      <c r="D372" s="62"/>
      <c r="E372" s="205"/>
      <c r="F372" s="206"/>
    </row>
    <row r="373" spans="1:6" ht="15.75">
      <c r="A373" s="202"/>
      <c r="B373" s="203"/>
      <c r="C373" s="204"/>
      <c r="D373" s="62"/>
      <c r="E373" s="205"/>
      <c r="F373" s="206"/>
    </row>
    <row r="374" spans="1:6" ht="15.75">
      <c r="A374" s="202"/>
      <c r="B374" s="203"/>
      <c r="C374" s="204"/>
      <c r="D374" s="62"/>
      <c r="E374" s="205"/>
      <c r="F374" s="206"/>
    </row>
    <row r="375" spans="1:6" ht="15.75">
      <c r="A375" s="69" t="s">
        <v>303</v>
      </c>
      <c r="B375" s="69"/>
      <c r="C375" s="73"/>
      <c r="D375" s="74"/>
      <c r="E375" s="72"/>
      <c r="F375" s="70"/>
    </row>
    <row r="376" spans="1:6" ht="15.75">
      <c r="A376" s="69" t="s">
        <v>304</v>
      </c>
      <c r="B376" s="69"/>
      <c r="C376" s="71"/>
      <c r="D376" s="74"/>
      <c r="E376" s="72" t="s">
        <v>305</v>
      </c>
      <c r="F376" s="70"/>
    </row>
    <row r="377" spans="1:6" ht="15.75">
      <c r="A377" s="69"/>
      <c r="B377" s="69"/>
      <c r="C377" s="73" t="s">
        <v>306</v>
      </c>
      <c r="D377" s="74" t="s">
        <v>307</v>
      </c>
      <c r="E377" s="72"/>
      <c r="F377" s="70"/>
    </row>
    <row r="378" spans="1:6" ht="15.75">
      <c r="A378" s="69" t="s">
        <v>308</v>
      </c>
      <c r="B378" s="69"/>
      <c r="C378" s="75"/>
      <c r="D378" s="74"/>
      <c r="E378" s="72" t="s">
        <v>309</v>
      </c>
      <c r="F378" s="70"/>
    </row>
    <row r="379" spans="1:6" ht="15.75">
      <c r="A379" s="69"/>
      <c r="B379" s="69"/>
      <c r="C379" s="73" t="s">
        <v>306</v>
      </c>
      <c r="D379" s="74" t="s">
        <v>307</v>
      </c>
      <c r="E379" s="72"/>
      <c r="F379" s="70"/>
    </row>
    <row r="380" spans="1:6" ht="15.75">
      <c r="A380" s="69"/>
      <c r="B380" s="69"/>
      <c r="C380" s="75"/>
      <c r="D380" s="74"/>
      <c r="E380" s="76"/>
      <c r="F380" s="70"/>
    </row>
    <row r="381" spans="1:6" ht="15.75">
      <c r="A381" s="69"/>
      <c r="B381" s="69"/>
      <c r="C381" s="73"/>
      <c r="D381" s="74" t="s">
        <v>307</v>
      </c>
      <c r="E381" s="72"/>
      <c r="F381" s="70"/>
    </row>
  </sheetData>
  <sheetProtection/>
  <mergeCells count="17">
    <mergeCell ref="A7:C7"/>
    <mergeCell ref="D7:E7"/>
    <mergeCell ref="D1:F1"/>
    <mergeCell ref="C2:F2"/>
    <mergeCell ref="C3:F3"/>
    <mergeCell ref="C4:F4"/>
    <mergeCell ref="C5:F5"/>
    <mergeCell ref="F353:F354"/>
    <mergeCell ref="A8:C8"/>
    <mergeCell ref="D8:E8"/>
    <mergeCell ref="A9:C9"/>
    <mergeCell ref="D9:E9"/>
    <mergeCell ref="A353:A354"/>
    <mergeCell ref="B353:B354"/>
    <mergeCell ref="C353:C354"/>
    <mergeCell ref="D353:D354"/>
    <mergeCell ref="E353:E354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10" manualBreakCount="10">
    <brk id="39" max="255" man="1"/>
    <brk id="52" max="255" man="1"/>
    <brk id="95" max="255" man="1"/>
    <brk id="165" max="255" man="1"/>
    <brk id="204" max="255" man="1"/>
    <brk id="242" max="255" man="1"/>
    <brk id="279" max="5" man="1"/>
    <brk id="308" max="5" man="1"/>
    <brk id="339" max="255" man="1"/>
    <brk id="3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34"/>
  <sheetViews>
    <sheetView view="pageBreakPreview" zoomScale="80" zoomScaleNormal="80" zoomScaleSheetLayoutView="80" zoomScalePageLayoutView="0" workbookViewId="0" topLeftCell="A19">
      <selection activeCell="A1" sqref="A1"/>
    </sheetView>
  </sheetViews>
  <sheetFormatPr defaultColWidth="9.140625" defaultRowHeight="15"/>
  <cols>
    <col min="1" max="1" width="11.8515625" style="78" customWidth="1"/>
    <col min="2" max="2" width="56.28125" style="79" customWidth="1"/>
    <col min="3" max="3" width="13.57421875" style="88" customWidth="1"/>
    <col min="4" max="4" width="27.140625" style="80" customWidth="1"/>
    <col min="5" max="5" width="22.57421875" style="78" customWidth="1"/>
    <col min="6" max="6" width="18.140625" style="87" customWidth="1"/>
    <col min="7" max="7" width="18.8515625" style="86" customWidth="1"/>
  </cols>
  <sheetData>
    <row r="1" spans="1:7" ht="15.75">
      <c r="A1" s="384"/>
      <c r="E1" s="408" t="s">
        <v>568</v>
      </c>
      <c r="F1" s="408"/>
      <c r="G1" s="408"/>
    </row>
    <row r="2" spans="4:7" ht="15.75">
      <c r="D2" s="408" t="s">
        <v>346</v>
      </c>
      <c r="E2" s="408"/>
      <c r="F2" s="408"/>
      <c r="G2" s="408"/>
    </row>
    <row r="3" spans="4:7" ht="15.75">
      <c r="D3" s="408" t="s">
        <v>569</v>
      </c>
      <c r="E3" s="408"/>
      <c r="F3" s="408"/>
      <c r="G3" s="408"/>
    </row>
    <row r="4" spans="4:7" ht="15.75">
      <c r="D4" s="408" t="s">
        <v>882</v>
      </c>
      <c r="E4" s="408"/>
      <c r="F4" s="408"/>
      <c r="G4" s="408"/>
    </row>
    <row r="5" spans="4:7" ht="15.75">
      <c r="D5" s="408"/>
      <c r="E5" s="408"/>
      <c r="F5" s="408"/>
      <c r="G5" s="408"/>
    </row>
    <row r="6" spans="5:7" ht="15.75">
      <c r="E6" s="149"/>
      <c r="F6" s="149"/>
      <c r="G6" s="149"/>
    </row>
    <row r="7" spans="5:6" ht="15">
      <c r="E7" s="87"/>
      <c r="F7" s="86"/>
    </row>
    <row r="8" spans="2:7" ht="15.75">
      <c r="B8" s="407" t="s">
        <v>840</v>
      </c>
      <c r="C8" s="407"/>
      <c r="D8" s="407"/>
      <c r="E8" s="407"/>
      <c r="F8" s="81"/>
      <c r="G8" s="81"/>
    </row>
    <row r="9" spans="2:7" ht="15.75">
      <c r="B9" s="407"/>
      <c r="C9" s="407"/>
      <c r="D9" s="407"/>
      <c r="E9" s="407"/>
      <c r="F9" s="81"/>
      <c r="G9" s="148"/>
    </row>
    <row r="10" spans="2:7" ht="16.5" thickBot="1">
      <c r="B10" s="148"/>
      <c r="C10" s="89"/>
      <c r="D10" s="148"/>
      <c r="E10" s="148"/>
      <c r="F10" s="81"/>
      <c r="G10" s="148"/>
    </row>
    <row r="11" spans="1:7" ht="63.75" thickBot="1">
      <c r="A11" s="207" t="s">
        <v>347</v>
      </c>
      <c r="B11" s="208" t="s">
        <v>348</v>
      </c>
      <c r="C11" s="208" t="s">
        <v>349</v>
      </c>
      <c r="D11" s="208" t="s">
        <v>350</v>
      </c>
      <c r="E11" s="208" t="s">
        <v>351</v>
      </c>
      <c r="F11" s="209" t="s">
        <v>352</v>
      </c>
      <c r="G11" s="210" t="s">
        <v>353</v>
      </c>
    </row>
    <row r="12" spans="1:7" ht="16.5" thickBot="1">
      <c r="A12" s="211"/>
      <c r="B12" s="212">
        <v>1</v>
      </c>
      <c r="C12" s="213"/>
      <c r="D12" s="214">
        <v>2</v>
      </c>
      <c r="E12" s="214">
        <v>3</v>
      </c>
      <c r="F12" s="215">
        <v>4</v>
      </c>
      <c r="G12" s="216">
        <v>5</v>
      </c>
    </row>
    <row r="13" spans="1:7" ht="15.75">
      <c r="A13" s="217">
        <v>1</v>
      </c>
      <c r="B13" s="218" t="s">
        <v>17</v>
      </c>
      <c r="C13" s="219">
        <v>0</v>
      </c>
      <c r="D13" s="220" t="s">
        <v>18</v>
      </c>
      <c r="E13" s="143">
        <f>'Прил1-Отчет'!D17</f>
        <v>20840300</v>
      </c>
      <c r="F13" s="143">
        <f>'Прил1-Отчет'!E17</f>
        <v>20871587.55</v>
      </c>
      <c r="G13" s="221">
        <f aca="true" t="shared" si="0" ref="G13:G31">F13/E13*100</f>
        <v>100.15013003651578</v>
      </c>
    </row>
    <row r="14" spans="1:7" ht="15.75">
      <c r="A14" s="222" t="s">
        <v>354</v>
      </c>
      <c r="B14" s="223" t="s">
        <v>19</v>
      </c>
      <c r="C14" s="35" t="s">
        <v>20</v>
      </c>
      <c r="D14" s="224" t="s">
        <v>790</v>
      </c>
      <c r="E14" s="147">
        <f>'Прил1-Отчет'!D18</f>
        <v>20831400</v>
      </c>
      <c r="F14" s="147">
        <f>'Прил1-Отчет'!E18</f>
        <v>20671731.11</v>
      </c>
      <c r="G14" s="225">
        <f t="shared" si="0"/>
        <v>99.23351819848881</v>
      </c>
    </row>
    <row r="15" spans="1:7" ht="15.75">
      <c r="A15" s="226" t="s">
        <v>355</v>
      </c>
      <c r="B15" s="227" t="str">
        <f>'Прил1-Отчет'!A19</f>
        <v>Налог на доходы физических лиц</v>
      </c>
      <c r="C15" s="228" t="s">
        <v>21</v>
      </c>
      <c r="D15" s="228" t="s">
        <v>789</v>
      </c>
      <c r="E15" s="229">
        <f>E16</f>
        <v>20831400</v>
      </c>
      <c r="F15" s="229">
        <f>F16</f>
        <v>20671731.11</v>
      </c>
      <c r="G15" s="229">
        <f>G16</f>
        <v>99.23351819848881</v>
      </c>
    </row>
    <row r="16" spans="1:7" ht="94.5">
      <c r="A16" s="226" t="s">
        <v>356</v>
      </c>
      <c r="B16" s="327" t="str">
        <f>'Прил1-Отчет'!A20</f>
        <v>Налог на доходы физических лиц с доходов, источником которых является налоговый агент, за исключением доходов, в отношении которых исчислеие и уплата налога осуществляется в соответствии сос статьями 227,227.1 и 228 Налогового Кодекса РФ</v>
      </c>
      <c r="C16" s="228" t="s">
        <v>21</v>
      </c>
      <c r="D16" s="228" t="s">
        <v>788</v>
      </c>
      <c r="E16" s="229">
        <v>20831400</v>
      </c>
      <c r="F16" s="229">
        <v>20671731.11</v>
      </c>
      <c r="G16" s="230">
        <f t="shared" si="0"/>
        <v>99.23351819848881</v>
      </c>
    </row>
    <row r="17" spans="1:7" ht="31.5">
      <c r="A17" s="231" t="s">
        <v>372</v>
      </c>
      <c r="B17" s="232" t="s">
        <v>22</v>
      </c>
      <c r="C17" s="233" t="s">
        <v>20</v>
      </c>
      <c r="D17" s="234" t="s">
        <v>23</v>
      </c>
      <c r="E17" s="147">
        <f>E18</f>
        <v>0</v>
      </c>
      <c r="F17" s="147">
        <f>F18</f>
        <v>141200</v>
      </c>
      <c r="G17" s="235">
        <f>0</f>
        <v>0</v>
      </c>
    </row>
    <row r="18" spans="1:7" ht="15.75">
      <c r="A18" s="236" t="s">
        <v>449</v>
      </c>
      <c r="B18" s="237" t="str">
        <f>'Прил1-Отчет'!A22</f>
        <v>Прочие доходы от компенсации затрат государства</v>
      </c>
      <c r="C18" s="238" t="s">
        <v>20</v>
      </c>
      <c r="D18" s="238" t="s">
        <v>360</v>
      </c>
      <c r="E18" s="229">
        <v>0</v>
      </c>
      <c r="F18" s="229">
        <v>141200</v>
      </c>
      <c r="G18" s="239">
        <v>0</v>
      </c>
    </row>
    <row r="19" spans="1:7" ht="15.75">
      <c r="A19" s="231" t="s">
        <v>359</v>
      </c>
      <c r="B19" s="223" t="s">
        <v>31</v>
      </c>
      <c r="C19" s="35" t="s">
        <v>20</v>
      </c>
      <c r="D19" s="199" t="s">
        <v>32</v>
      </c>
      <c r="E19" s="147">
        <f>E20</f>
        <v>8900</v>
      </c>
      <c r="F19" s="147">
        <f>F20</f>
        <v>55356.44</v>
      </c>
      <c r="G19" s="147">
        <f>G20</f>
        <v>621.9824719101124</v>
      </c>
    </row>
    <row r="20" spans="1:7" ht="92.25" customHeight="1">
      <c r="A20" s="236" t="s">
        <v>665</v>
      </c>
      <c r="B20" s="241" t="str">
        <f>'Прил1-Отчет'!A32</f>
        <v>Доходы от денежных взысканий (штрафов) , поступающие в счет погашения задолженности, образовавшейся до  января 2020 года, подлежащие зачислению в бюджеты бюджетной системы РФ , по нормативам действовавшим в 2019 году</v>
      </c>
      <c r="C20" s="242" t="s">
        <v>20</v>
      </c>
      <c r="D20" s="243" t="s">
        <v>683</v>
      </c>
      <c r="E20" s="229">
        <v>8900</v>
      </c>
      <c r="F20" s="229">
        <v>55356.44</v>
      </c>
      <c r="G20" s="244">
        <f t="shared" si="0"/>
        <v>621.9824719101124</v>
      </c>
    </row>
    <row r="21" spans="1:7" ht="15.75">
      <c r="A21" s="231" t="s">
        <v>378</v>
      </c>
      <c r="B21" s="223" t="s">
        <v>841</v>
      </c>
      <c r="C21" s="35" t="s">
        <v>20</v>
      </c>
      <c r="D21" s="199" t="s">
        <v>843</v>
      </c>
      <c r="E21" s="147">
        <f>E22</f>
        <v>0</v>
      </c>
      <c r="F21" s="147">
        <f>F22</f>
        <v>3300</v>
      </c>
      <c r="G21" s="147">
        <f>0</f>
        <v>0</v>
      </c>
    </row>
    <row r="22" spans="1:7" ht="92.25" customHeight="1">
      <c r="A22" s="236" t="s">
        <v>842</v>
      </c>
      <c r="B22" s="241" t="str">
        <f>'Прил1-Отчет'!A34</f>
        <v>Доходы от денежных взысканий (штрафов) , поступающие в счет погашения задолженности, образовавшейся до  1 января 2020 года, подлежащие зачислению в бюджет муниципального образования , по нормативам действовавшим в 2019 году</v>
      </c>
      <c r="C22" s="242" t="s">
        <v>20</v>
      </c>
      <c r="D22" s="243" t="s">
        <v>844</v>
      </c>
      <c r="E22" s="229">
        <v>0</v>
      </c>
      <c r="F22" s="229">
        <v>3300</v>
      </c>
      <c r="G22" s="244">
        <v>0</v>
      </c>
    </row>
    <row r="23" spans="1:7" ht="15.75">
      <c r="A23" s="231" t="s">
        <v>53</v>
      </c>
      <c r="B23" s="223" t="s">
        <v>34</v>
      </c>
      <c r="C23" s="35" t="s">
        <v>20</v>
      </c>
      <c r="D23" s="14" t="s">
        <v>35</v>
      </c>
      <c r="E23" s="147">
        <f>E24</f>
        <v>26169800</v>
      </c>
      <c r="F23" s="147">
        <f>F24</f>
        <v>25997548.240000002</v>
      </c>
      <c r="G23" s="246">
        <f t="shared" si="0"/>
        <v>99.34179183639156</v>
      </c>
    </row>
    <row r="24" spans="1:7" ht="47.25">
      <c r="A24" s="247" t="s">
        <v>382</v>
      </c>
      <c r="B24" s="232" t="s">
        <v>36</v>
      </c>
      <c r="C24" s="233" t="s">
        <v>20</v>
      </c>
      <c r="D24" s="245" t="s">
        <v>37</v>
      </c>
      <c r="E24" s="248">
        <f>E27+E26+E25</f>
        <v>26169800</v>
      </c>
      <c r="F24" s="248">
        <f>F27+F26+F25</f>
        <v>25997548.240000002</v>
      </c>
      <c r="G24" s="240">
        <f t="shared" si="0"/>
        <v>99.34179183639156</v>
      </c>
    </row>
    <row r="25" spans="1:7" ht="31.5">
      <c r="A25" s="247" t="s">
        <v>476</v>
      </c>
      <c r="B25" s="20" t="s">
        <v>576</v>
      </c>
      <c r="C25" s="249" t="s">
        <v>20</v>
      </c>
      <c r="D25" s="250" t="s">
        <v>688</v>
      </c>
      <c r="E25" s="248">
        <v>17076600</v>
      </c>
      <c r="F25" s="248">
        <v>17076600</v>
      </c>
      <c r="G25" s="240">
        <f>F25/E25*100</f>
        <v>100</v>
      </c>
    </row>
    <row r="26" spans="1:7" ht="31.5">
      <c r="A26" s="247" t="s">
        <v>481</v>
      </c>
      <c r="B26" s="20" t="s">
        <v>38</v>
      </c>
      <c r="C26" s="249" t="s">
        <v>20</v>
      </c>
      <c r="D26" s="250" t="s">
        <v>692</v>
      </c>
      <c r="E26" s="248">
        <v>0</v>
      </c>
      <c r="F26" s="248">
        <v>0</v>
      </c>
      <c r="G26" s="240">
        <v>0</v>
      </c>
    </row>
    <row r="27" spans="1:7" ht="31.5">
      <c r="A27" s="247" t="s">
        <v>561</v>
      </c>
      <c r="B27" s="232" t="s">
        <v>41</v>
      </c>
      <c r="C27" s="233" t="s">
        <v>20</v>
      </c>
      <c r="D27" s="245" t="s">
        <v>693</v>
      </c>
      <c r="E27" s="248">
        <f>E28+E29+E30+E31</f>
        <v>9093200</v>
      </c>
      <c r="F27" s="248">
        <f>F28+F29+F30+F31</f>
        <v>8920948.24</v>
      </c>
      <c r="G27" s="240">
        <f t="shared" si="0"/>
        <v>98.10570800158361</v>
      </c>
    </row>
    <row r="28" spans="1:7" ht="78.75">
      <c r="A28" s="251" t="s">
        <v>483</v>
      </c>
      <c r="B28" s="237" t="s">
        <v>42</v>
      </c>
      <c r="C28" s="238" t="s">
        <v>24</v>
      </c>
      <c r="D28" s="252" t="s">
        <v>43</v>
      </c>
      <c r="E28" s="253">
        <v>2990300</v>
      </c>
      <c r="F28" s="253">
        <v>2976814.13</v>
      </c>
      <c r="G28" s="244">
        <f t="shared" si="0"/>
        <v>99.54901280807945</v>
      </c>
    </row>
    <row r="29" spans="1:7" ht="117.75" customHeight="1">
      <c r="A29" s="251" t="s">
        <v>485</v>
      </c>
      <c r="B29" s="237" t="s">
        <v>44</v>
      </c>
      <c r="C29" s="238" t="s">
        <v>24</v>
      </c>
      <c r="D29" s="252" t="s">
        <v>45</v>
      </c>
      <c r="E29" s="253">
        <v>8100</v>
      </c>
      <c r="F29" s="253">
        <f>'Прил1-Отчет'!E50</f>
        <v>0</v>
      </c>
      <c r="G29" s="244">
        <f t="shared" si="0"/>
        <v>0</v>
      </c>
    </row>
    <row r="30" spans="1:7" ht="63">
      <c r="A30" s="251" t="s">
        <v>486</v>
      </c>
      <c r="B30" s="237" t="s">
        <v>46</v>
      </c>
      <c r="C30" s="238" t="s">
        <v>24</v>
      </c>
      <c r="D30" s="252" t="s">
        <v>47</v>
      </c>
      <c r="E30" s="253">
        <v>4153200</v>
      </c>
      <c r="F30" s="253">
        <v>4008166</v>
      </c>
      <c r="G30" s="244">
        <f t="shared" si="0"/>
        <v>96.50789752480016</v>
      </c>
    </row>
    <row r="31" spans="1:7" ht="63">
      <c r="A31" s="251" t="s">
        <v>577</v>
      </c>
      <c r="B31" s="237" t="str">
        <f>'Прил1-Отчет'!A52</f>
        <v>Субвенции бюджетам внутригородских муниципальных образований Санкт-Петербурга на вознаграждение, причитающееся приемному родителю</v>
      </c>
      <c r="C31" s="238" t="s">
        <v>24</v>
      </c>
      <c r="D31" s="252" t="s">
        <v>48</v>
      </c>
      <c r="E31" s="253">
        <v>1941600</v>
      </c>
      <c r="F31" s="253">
        <v>1935968.11</v>
      </c>
      <c r="G31" s="244">
        <f t="shared" si="0"/>
        <v>99.70993562010713</v>
      </c>
    </row>
    <row r="32" spans="1:7" ht="16.5" thickBot="1">
      <c r="A32" s="254"/>
      <c r="B32" s="255" t="s">
        <v>361</v>
      </c>
      <c r="C32" s="256"/>
      <c r="D32" s="257"/>
      <c r="E32" s="258">
        <f>E13+E23</f>
        <v>47010100</v>
      </c>
      <c r="F32" s="258">
        <f>F13+F23+F21</f>
        <v>46872435.79000001</v>
      </c>
      <c r="G32" s="259">
        <f>F32/E32*100-0.01</f>
        <v>99.69716035490246</v>
      </c>
    </row>
    <row r="33" spans="2:6" ht="15.75">
      <c r="B33" s="82"/>
      <c r="C33" s="90"/>
      <c r="D33" s="83"/>
      <c r="E33" s="84"/>
      <c r="F33" s="85"/>
    </row>
    <row r="34" spans="2:6" ht="15.75">
      <c r="B34" s="82"/>
      <c r="C34" s="90"/>
      <c r="D34" s="83"/>
      <c r="E34" s="84"/>
      <c r="F34" s="85"/>
    </row>
  </sheetData>
  <sheetProtection/>
  <mergeCells count="6">
    <mergeCell ref="B8:E9"/>
    <mergeCell ref="E1:G1"/>
    <mergeCell ref="D2:G2"/>
    <mergeCell ref="D3:G3"/>
    <mergeCell ref="D4:G4"/>
    <mergeCell ref="D5:G5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87"/>
  <sheetViews>
    <sheetView view="pageBreakPreview" zoomScale="70" zoomScaleNormal="70" zoomScaleSheetLayoutView="70" zoomScalePageLayoutView="0" workbookViewId="0" topLeftCell="A148">
      <selection activeCell="G5" sqref="G5:K5"/>
    </sheetView>
  </sheetViews>
  <sheetFormatPr defaultColWidth="9.140625" defaultRowHeight="15"/>
  <cols>
    <col min="1" max="1" width="12.8515625" style="201" customWidth="1"/>
    <col min="2" max="2" width="52.28125" style="338" customWidth="1"/>
    <col min="3" max="3" width="9.140625" style="201" customWidth="1"/>
    <col min="4" max="4" width="11.8515625" style="201" customWidth="1"/>
    <col min="5" max="5" width="17.57421875" style="201" customWidth="1"/>
    <col min="6" max="6" width="15.00390625" style="201" customWidth="1"/>
    <col min="7" max="7" width="21.8515625" style="201" customWidth="1"/>
    <col min="8" max="8" width="19.140625" style="201" customWidth="1"/>
    <col min="9" max="9" width="18.8515625" style="201" customWidth="1"/>
    <col min="10" max="10" width="17.57421875" style="284" customWidth="1"/>
    <col min="11" max="11" width="21.421875" style="201" customWidth="1"/>
    <col min="16" max="16" width="25.57421875" style="0" customWidth="1"/>
    <col min="17" max="17" width="25.140625" style="0" customWidth="1"/>
    <col min="18" max="18" width="24.8515625" style="0" customWidth="1"/>
  </cols>
  <sheetData>
    <row r="1" spans="1:11" ht="15.75">
      <c r="A1" s="385"/>
      <c r="B1" s="312"/>
      <c r="C1" s="261"/>
      <c r="D1" s="262"/>
      <c r="E1" s="263"/>
      <c r="F1" s="263"/>
      <c r="G1" s="406" t="s">
        <v>570</v>
      </c>
      <c r="H1" s="406"/>
      <c r="I1" s="406"/>
      <c r="J1" s="406"/>
      <c r="K1" s="406"/>
    </row>
    <row r="2" spans="1:11" ht="15.75">
      <c r="A2" s="260"/>
      <c r="B2" s="313"/>
      <c r="C2" s="261"/>
      <c r="D2" s="262"/>
      <c r="E2" s="263"/>
      <c r="F2" s="263"/>
      <c r="G2" s="264"/>
      <c r="H2" s="264"/>
      <c r="I2" s="406" t="s">
        <v>346</v>
      </c>
      <c r="J2" s="406"/>
      <c r="K2" s="406"/>
    </row>
    <row r="3" spans="1:11" ht="15.75">
      <c r="A3" s="260"/>
      <c r="B3" s="313"/>
      <c r="C3" s="261"/>
      <c r="D3" s="262"/>
      <c r="E3" s="263"/>
      <c r="F3" s="263"/>
      <c r="G3" s="264"/>
      <c r="H3" s="406" t="s">
        <v>571</v>
      </c>
      <c r="I3" s="406"/>
      <c r="J3" s="406"/>
      <c r="K3" s="406"/>
    </row>
    <row r="4" spans="1:11" ht="15.75">
      <c r="A4" s="260"/>
      <c r="B4" s="314"/>
      <c r="C4" s="265"/>
      <c r="D4" s="262"/>
      <c r="E4" s="263"/>
      <c r="F4" s="263"/>
      <c r="G4" s="406" t="s">
        <v>882</v>
      </c>
      <c r="H4" s="406"/>
      <c r="I4" s="406"/>
      <c r="J4" s="406"/>
      <c r="K4" s="406"/>
    </row>
    <row r="5" spans="1:11" ht="15.75">
      <c r="A5" s="260"/>
      <c r="B5" s="314"/>
      <c r="C5" s="265"/>
      <c r="D5" s="262"/>
      <c r="E5" s="263"/>
      <c r="F5" s="263"/>
      <c r="G5" s="406"/>
      <c r="H5" s="406"/>
      <c r="I5" s="406"/>
      <c r="J5" s="406"/>
      <c r="K5" s="406"/>
    </row>
    <row r="6" spans="1:11" ht="15.75">
      <c r="A6" s="260"/>
      <c r="B6" s="314"/>
      <c r="C6" s="265"/>
      <c r="D6" s="262"/>
      <c r="E6" s="263"/>
      <c r="F6" s="263"/>
      <c r="G6" s="144"/>
      <c r="H6" s="144"/>
      <c r="I6" s="144"/>
      <c r="J6" s="266"/>
      <c r="K6" s="144"/>
    </row>
    <row r="7" spans="1:11" ht="15.75">
      <c r="A7" s="260"/>
      <c r="B7" s="323"/>
      <c r="C7" s="265"/>
      <c r="D7" s="267"/>
      <c r="E7" s="268"/>
      <c r="F7" s="269"/>
      <c r="G7" s="269"/>
      <c r="H7" s="269"/>
      <c r="I7" s="269"/>
      <c r="J7" s="270"/>
      <c r="K7" s="269"/>
    </row>
    <row r="8" spans="1:11" ht="39" customHeight="1">
      <c r="A8" s="423" t="s">
        <v>849</v>
      </c>
      <c r="B8" s="423"/>
      <c r="C8" s="423"/>
      <c r="D8" s="423"/>
      <c r="E8" s="423"/>
      <c r="F8" s="423"/>
      <c r="G8" s="423"/>
      <c r="H8" s="269"/>
      <c r="I8" s="269"/>
      <c r="J8" s="270"/>
      <c r="K8" s="269"/>
    </row>
    <row r="9" spans="1:11" ht="18.75" thickBot="1">
      <c r="A9" s="271"/>
      <c r="B9" s="324"/>
      <c r="C9" s="272"/>
      <c r="D9" s="272"/>
      <c r="E9" s="272"/>
      <c r="F9" s="272"/>
      <c r="G9" s="272"/>
      <c r="H9" s="269"/>
      <c r="I9" s="269"/>
      <c r="J9" s="270"/>
      <c r="K9" s="269"/>
    </row>
    <row r="10" spans="1:11" ht="15.75" customHeight="1">
      <c r="A10" s="417" t="s">
        <v>363</v>
      </c>
      <c r="B10" s="419" t="s">
        <v>364</v>
      </c>
      <c r="C10" s="421" t="s">
        <v>438</v>
      </c>
      <c r="D10" s="421" t="s">
        <v>439</v>
      </c>
      <c r="E10" s="421" t="s">
        <v>549</v>
      </c>
      <c r="F10" s="421" t="s">
        <v>550</v>
      </c>
      <c r="G10" s="409" t="s">
        <v>551</v>
      </c>
      <c r="H10" s="411" t="s">
        <v>552</v>
      </c>
      <c r="I10" s="413" t="s">
        <v>553</v>
      </c>
      <c r="J10" s="415" t="s">
        <v>554</v>
      </c>
      <c r="K10" s="416"/>
    </row>
    <row r="11" spans="1:11" ht="47.25">
      <c r="A11" s="418"/>
      <c r="B11" s="420"/>
      <c r="C11" s="422"/>
      <c r="D11" s="422"/>
      <c r="E11" s="422"/>
      <c r="F11" s="422"/>
      <c r="G11" s="410"/>
      <c r="H11" s="412"/>
      <c r="I11" s="414"/>
      <c r="J11" s="150" t="s">
        <v>555</v>
      </c>
      <c r="K11" s="273" t="s">
        <v>556</v>
      </c>
    </row>
    <row r="12" spans="1:11" ht="15.75">
      <c r="A12" s="274">
        <v>1</v>
      </c>
      <c r="B12" s="325">
        <v>2</v>
      </c>
      <c r="C12" s="275" t="s">
        <v>367</v>
      </c>
      <c r="D12" s="275" t="s">
        <v>388</v>
      </c>
      <c r="E12" s="275" t="s">
        <v>394</v>
      </c>
      <c r="F12" s="275" t="s">
        <v>400</v>
      </c>
      <c r="G12" s="276">
        <v>7</v>
      </c>
      <c r="H12" s="277">
        <v>8</v>
      </c>
      <c r="I12" s="278">
        <v>8</v>
      </c>
      <c r="J12" s="277">
        <v>9</v>
      </c>
      <c r="K12" s="279">
        <v>10</v>
      </c>
    </row>
    <row r="13" spans="1:11" ht="63">
      <c r="A13" s="365" t="s">
        <v>440</v>
      </c>
      <c r="B13" s="366" t="s">
        <v>441</v>
      </c>
      <c r="C13" s="367">
        <v>903</v>
      </c>
      <c r="D13" s="368"/>
      <c r="E13" s="368"/>
      <c r="F13" s="368"/>
      <c r="G13" s="376">
        <f>G14+G37+G46+G69+G74+G88</f>
        <v>42199200</v>
      </c>
      <c r="H13" s="376">
        <f>H14+H37+H46+H69+H74+H88+H85</f>
        <v>39724600</v>
      </c>
      <c r="I13" s="376">
        <f>I14+I37+I46+I69+I74+I88+I85</f>
        <v>37514509.25</v>
      </c>
      <c r="J13" s="377">
        <f aca="true" t="shared" si="0" ref="J13:J20">I13/G13*100</f>
        <v>88.89862663273237</v>
      </c>
      <c r="K13" s="377">
        <f aca="true" t="shared" si="1" ref="K13:K21">I13/H13*100</f>
        <v>94.43646820861632</v>
      </c>
    </row>
    <row r="14" spans="1:11" ht="20.25">
      <c r="A14" s="280" t="s">
        <v>280</v>
      </c>
      <c r="B14" s="315" t="s">
        <v>369</v>
      </c>
      <c r="C14" s="52" t="s">
        <v>24</v>
      </c>
      <c r="D14" s="52" t="s">
        <v>370</v>
      </c>
      <c r="E14" s="52"/>
      <c r="F14" s="52"/>
      <c r="G14" s="349">
        <f>G15+G25+G28</f>
        <v>13977100</v>
      </c>
      <c r="H14" s="349">
        <f>H15+H25+H28</f>
        <v>10627200</v>
      </c>
      <c r="I14" s="349">
        <f>I15+I25+I28</f>
        <v>9092687.55</v>
      </c>
      <c r="J14" s="370">
        <f t="shared" si="0"/>
        <v>65.05417826301594</v>
      </c>
      <c r="K14" s="370">
        <f t="shared" si="1"/>
        <v>85.56051970415538</v>
      </c>
    </row>
    <row r="15" spans="1:13" ht="72" customHeight="1">
      <c r="A15" s="114" t="s">
        <v>442</v>
      </c>
      <c r="B15" s="20" t="s">
        <v>105</v>
      </c>
      <c r="C15" s="17" t="s">
        <v>24</v>
      </c>
      <c r="D15" s="17" t="s">
        <v>376</v>
      </c>
      <c r="E15" s="17"/>
      <c r="F15" s="17"/>
      <c r="G15" s="349">
        <f>G16+G18+G22</f>
        <v>10736000</v>
      </c>
      <c r="H15" s="349">
        <f>H16+H18+H22</f>
        <v>10047900</v>
      </c>
      <c r="I15" s="349">
        <f>I16+I18+I22</f>
        <v>8583902.21</v>
      </c>
      <c r="J15" s="370">
        <f t="shared" si="0"/>
        <v>79.95437975037258</v>
      </c>
      <c r="K15" s="370">
        <f t="shared" si="1"/>
        <v>85.42981329432021</v>
      </c>
      <c r="M15" s="201"/>
    </row>
    <row r="16" spans="1:13" ht="18.75">
      <c r="A16" s="114" t="s">
        <v>443</v>
      </c>
      <c r="B16" s="315" t="s">
        <v>444</v>
      </c>
      <c r="C16" s="17" t="s">
        <v>24</v>
      </c>
      <c r="D16" s="17" t="s">
        <v>376</v>
      </c>
      <c r="E16" s="17" t="s">
        <v>445</v>
      </c>
      <c r="F16" s="17"/>
      <c r="G16" s="349">
        <f>G17</f>
        <v>1399100</v>
      </c>
      <c r="H16" s="349">
        <f>H17</f>
        <v>1659100</v>
      </c>
      <c r="I16" s="349">
        <f>I17</f>
        <v>1501451.0999999999</v>
      </c>
      <c r="J16" s="370">
        <f t="shared" si="0"/>
        <v>107.31549567579157</v>
      </c>
      <c r="K16" s="370">
        <f t="shared" si="1"/>
        <v>90.49792658670363</v>
      </c>
      <c r="M16" s="201"/>
    </row>
    <row r="17" spans="1:13" ht="78.75">
      <c r="A17" s="115" t="s">
        <v>356</v>
      </c>
      <c r="B17" s="316" t="s">
        <v>446</v>
      </c>
      <c r="C17" s="18" t="s">
        <v>24</v>
      </c>
      <c r="D17" s="18" t="s">
        <v>376</v>
      </c>
      <c r="E17" s="18" t="s">
        <v>445</v>
      </c>
      <c r="F17" s="113" t="s">
        <v>447</v>
      </c>
      <c r="G17" s="128">
        <v>1399100</v>
      </c>
      <c r="H17" s="123">
        <f>'Прил1-Отчет'!D111+'Прил1-Отчет'!D114</f>
        <v>1659100</v>
      </c>
      <c r="I17" s="123">
        <f>'Прил1-Отчет'!E111+'Прил1-Отчет'!E114</f>
        <v>1501451.0999999999</v>
      </c>
      <c r="J17" s="122">
        <f t="shared" si="0"/>
        <v>107.31549567579157</v>
      </c>
      <c r="K17" s="122">
        <f t="shared" si="1"/>
        <v>90.49792658670363</v>
      </c>
      <c r="M17" s="201"/>
    </row>
    <row r="18" spans="1:13" ht="78.75">
      <c r="A18" s="114" t="s">
        <v>511</v>
      </c>
      <c r="B18" s="317" t="s">
        <v>124</v>
      </c>
      <c r="C18" s="52" t="s">
        <v>24</v>
      </c>
      <c r="D18" s="17" t="s">
        <v>376</v>
      </c>
      <c r="E18" s="17" t="s">
        <v>448</v>
      </c>
      <c r="F18" s="17"/>
      <c r="G18" s="349">
        <f>G19+G20+G21</f>
        <v>6346600</v>
      </c>
      <c r="H18" s="349">
        <f>H19+H20+H21</f>
        <v>5398500</v>
      </c>
      <c r="I18" s="349">
        <f>I19+I20+I21</f>
        <v>4105636.9800000004</v>
      </c>
      <c r="J18" s="370">
        <f t="shared" si="0"/>
        <v>64.69033781867456</v>
      </c>
      <c r="K18" s="370">
        <f t="shared" si="1"/>
        <v>76.05143984440123</v>
      </c>
      <c r="M18" s="201"/>
    </row>
    <row r="19" spans="1:11" ht="78.75">
      <c r="A19" s="115" t="s">
        <v>512</v>
      </c>
      <c r="B19" s="316" t="s">
        <v>446</v>
      </c>
      <c r="C19" s="113" t="s">
        <v>24</v>
      </c>
      <c r="D19" s="113" t="s">
        <v>376</v>
      </c>
      <c r="E19" s="18" t="s">
        <v>448</v>
      </c>
      <c r="F19" s="18" t="s">
        <v>447</v>
      </c>
      <c r="G19" s="128">
        <v>4992700</v>
      </c>
      <c r="H19" s="123">
        <f>'Прил1-Отчет'!D117+'Прил1-Отчет'!D120</f>
        <v>4092100</v>
      </c>
      <c r="I19" s="123">
        <f>'Прил1-Отчет'!E117+'Прил1-Отчет'!E120</f>
        <v>2814223.7800000003</v>
      </c>
      <c r="J19" s="122">
        <f t="shared" si="0"/>
        <v>56.36677108578525</v>
      </c>
      <c r="K19" s="122">
        <f t="shared" si="1"/>
        <v>68.77211651719168</v>
      </c>
    </row>
    <row r="20" spans="1:11" ht="31.5">
      <c r="A20" s="115" t="s">
        <v>757</v>
      </c>
      <c r="B20" s="326" t="s">
        <v>245</v>
      </c>
      <c r="C20" s="113" t="s">
        <v>24</v>
      </c>
      <c r="D20" s="113" t="s">
        <v>376</v>
      </c>
      <c r="E20" s="18" t="s">
        <v>448</v>
      </c>
      <c r="F20" s="18" t="s">
        <v>452</v>
      </c>
      <c r="G20" s="128">
        <v>1353900</v>
      </c>
      <c r="H20" s="123">
        <f>'Прил1-Отчет'!D122+'Прил1-Отчет'!D127</f>
        <v>1305900</v>
      </c>
      <c r="I20" s="123">
        <f>'Прил1-Отчет'!E122+'Прил1-Отчет'!E127</f>
        <v>1291413.2</v>
      </c>
      <c r="J20" s="122">
        <f t="shared" si="0"/>
        <v>95.384681291085</v>
      </c>
      <c r="K20" s="122">
        <f t="shared" si="1"/>
        <v>98.890665441458</v>
      </c>
    </row>
    <row r="21" spans="1:11" ht="18.75">
      <c r="A21" s="115" t="s">
        <v>758</v>
      </c>
      <c r="B21" s="327" t="s">
        <v>456</v>
      </c>
      <c r="C21" s="113" t="s">
        <v>24</v>
      </c>
      <c r="D21" s="18" t="s">
        <v>376</v>
      </c>
      <c r="E21" s="18" t="s">
        <v>448</v>
      </c>
      <c r="F21" s="18" t="s">
        <v>457</v>
      </c>
      <c r="G21" s="128">
        <v>0</v>
      </c>
      <c r="H21" s="123">
        <f>'Прил1-Отчет'!D134</f>
        <v>500</v>
      </c>
      <c r="I21" s="123">
        <f>'Прил1-Отчет'!E134</f>
        <v>0</v>
      </c>
      <c r="J21" s="123">
        <f>'Прил1-Отчет'!F134</f>
        <v>500</v>
      </c>
      <c r="K21" s="122">
        <f t="shared" si="1"/>
        <v>0</v>
      </c>
    </row>
    <row r="22" spans="1:11" ht="78.75">
      <c r="A22" s="114" t="s">
        <v>458</v>
      </c>
      <c r="B22" s="318" t="s">
        <v>107</v>
      </c>
      <c r="C22" s="49" t="s">
        <v>24</v>
      </c>
      <c r="D22" s="52" t="s">
        <v>376</v>
      </c>
      <c r="E22" s="52" t="s">
        <v>462</v>
      </c>
      <c r="F22" s="52"/>
      <c r="G22" s="349">
        <f>G23+G24</f>
        <v>2990300</v>
      </c>
      <c r="H22" s="349">
        <f>H23+H24</f>
        <v>2990300</v>
      </c>
      <c r="I22" s="349">
        <f>I23+I24</f>
        <v>2976814.1300000004</v>
      </c>
      <c r="J22" s="370">
        <f aca="true" t="shared" si="2" ref="J22:J30">I22/G22*100</f>
        <v>99.54901280807947</v>
      </c>
      <c r="K22" s="370">
        <f aca="true" t="shared" si="3" ref="K22:K30">I22/H22*100</f>
        <v>99.54901280807947</v>
      </c>
    </row>
    <row r="23" spans="1:11" ht="78.75">
      <c r="A23" s="115" t="s">
        <v>461</v>
      </c>
      <c r="B23" s="319" t="s">
        <v>446</v>
      </c>
      <c r="C23" s="51" t="s">
        <v>24</v>
      </c>
      <c r="D23" s="113" t="s">
        <v>376</v>
      </c>
      <c r="E23" s="113" t="s">
        <v>462</v>
      </c>
      <c r="F23" s="113" t="s">
        <v>447</v>
      </c>
      <c r="G23" s="128">
        <v>2690300</v>
      </c>
      <c r="H23" s="123">
        <f>'Прил1-Отчет'!D98+'Прил1-Отчет'!D101</f>
        <v>2746300</v>
      </c>
      <c r="I23" s="123">
        <f>'Прил1-Отчет'!E98+'Прил1-Отчет'!E101</f>
        <v>2732814.1300000004</v>
      </c>
      <c r="J23" s="122">
        <f t="shared" si="2"/>
        <v>101.58027469055497</v>
      </c>
      <c r="K23" s="122">
        <f t="shared" si="3"/>
        <v>99.50894403379094</v>
      </c>
    </row>
    <row r="24" spans="1:11" ht="31.5">
      <c r="A24" s="115" t="s">
        <v>664</v>
      </c>
      <c r="B24" s="319" t="s">
        <v>245</v>
      </c>
      <c r="C24" s="51" t="s">
        <v>24</v>
      </c>
      <c r="D24" s="113" t="s">
        <v>376</v>
      </c>
      <c r="E24" s="113" t="s">
        <v>462</v>
      </c>
      <c r="F24" s="113" t="s">
        <v>452</v>
      </c>
      <c r="G24" s="128">
        <v>300000</v>
      </c>
      <c r="H24" s="123">
        <f>'Прил1-Отчет'!D105</f>
        <v>244000</v>
      </c>
      <c r="I24" s="123">
        <f>'Прил1-Отчет'!E105</f>
        <v>244000</v>
      </c>
      <c r="J24" s="122">
        <f t="shared" si="2"/>
        <v>81.33333333333333</v>
      </c>
      <c r="K24" s="122">
        <f t="shared" si="3"/>
        <v>100</v>
      </c>
    </row>
    <row r="25" spans="1:11" ht="18.75">
      <c r="A25" s="114" t="s">
        <v>372</v>
      </c>
      <c r="B25" s="318" t="s">
        <v>463</v>
      </c>
      <c r="C25" s="52" t="s">
        <v>24</v>
      </c>
      <c r="D25" s="52" t="s">
        <v>377</v>
      </c>
      <c r="E25" s="52"/>
      <c r="F25" s="52"/>
      <c r="G25" s="349">
        <f aca="true" t="shared" si="4" ref="G25:I26">G26</f>
        <v>39000</v>
      </c>
      <c r="H25" s="349">
        <f t="shared" si="4"/>
        <v>39000</v>
      </c>
      <c r="I25" s="349">
        <f t="shared" si="4"/>
        <v>0</v>
      </c>
      <c r="J25" s="370">
        <f t="shared" si="2"/>
        <v>0</v>
      </c>
      <c r="K25" s="370">
        <f t="shared" si="3"/>
        <v>0</v>
      </c>
    </row>
    <row r="26" spans="1:11" ht="18.75">
      <c r="A26" s="114" t="s">
        <v>449</v>
      </c>
      <c r="B26" s="318" t="s">
        <v>464</v>
      </c>
      <c r="C26" s="49" t="s">
        <v>24</v>
      </c>
      <c r="D26" s="52" t="s">
        <v>377</v>
      </c>
      <c r="E26" s="52" t="s">
        <v>465</v>
      </c>
      <c r="F26" s="52"/>
      <c r="G26" s="349">
        <f t="shared" si="4"/>
        <v>39000</v>
      </c>
      <c r="H26" s="349">
        <f t="shared" si="4"/>
        <v>39000</v>
      </c>
      <c r="I26" s="349">
        <f t="shared" si="4"/>
        <v>0</v>
      </c>
      <c r="J26" s="370">
        <f t="shared" si="2"/>
        <v>0</v>
      </c>
      <c r="K26" s="370">
        <f t="shared" si="3"/>
        <v>0</v>
      </c>
    </row>
    <row r="27" spans="1:11" ht="18.75">
      <c r="A27" s="115" t="s">
        <v>450</v>
      </c>
      <c r="B27" s="319" t="s">
        <v>456</v>
      </c>
      <c r="C27" s="51" t="s">
        <v>24</v>
      </c>
      <c r="D27" s="113" t="s">
        <v>377</v>
      </c>
      <c r="E27" s="113" t="s">
        <v>465</v>
      </c>
      <c r="F27" s="113" t="s">
        <v>457</v>
      </c>
      <c r="G27" s="128">
        <v>39000</v>
      </c>
      <c r="H27" s="123">
        <f>'Прил1-Отчет'!D165</f>
        <v>39000</v>
      </c>
      <c r="I27" s="123">
        <f>'Прил1-Отчет'!E165</f>
        <v>0</v>
      </c>
      <c r="J27" s="122">
        <f t="shared" si="2"/>
        <v>0</v>
      </c>
      <c r="K27" s="122">
        <f t="shared" si="3"/>
        <v>0</v>
      </c>
    </row>
    <row r="28" spans="1:11" ht="31.5">
      <c r="A28" s="281" t="s">
        <v>374</v>
      </c>
      <c r="B28" s="320" t="s">
        <v>466</v>
      </c>
      <c r="C28" s="61" t="s">
        <v>24</v>
      </c>
      <c r="D28" s="17" t="s">
        <v>379</v>
      </c>
      <c r="E28" s="17"/>
      <c r="F28" s="17"/>
      <c r="G28" s="349">
        <f>G29+G35+G31+G33</f>
        <v>3202100</v>
      </c>
      <c r="H28" s="349">
        <f>H29+H35+H31+H33</f>
        <v>540300</v>
      </c>
      <c r="I28" s="349">
        <f>I29+I35+I31+I33</f>
        <v>508785.34</v>
      </c>
      <c r="J28" s="370">
        <f t="shared" si="2"/>
        <v>15.889114643515196</v>
      </c>
      <c r="K28" s="370">
        <f t="shared" si="3"/>
        <v>94.16719230057376</v>
      </c>
    </row>
    <row r="29" spans="1:11" ht="78.75">
      <c r="A29" s="114" t="s">
        <v>467</v>
      </c>
      <c r="B29" s="318" t="s">
        <v>459</v>
      </c>
      <c r="C29" s="52" t="s">
        <v>24</v>
      </c>
      <c r="D29" s="52" t="s">
        <v>379</v>
      </c>
      <c r="E29" s="52" t="s">
        <v>460</v>
      </c>
      <c r="F29" s="52"/>
      <c r="G29" s="349">
        <f>G30</f>
        <v>8100</v>
      </c>
      <c r="H29" s="349">
        <f>H30</f>
        <v>8100</v>
      </c>
      <c r="I29" s="349">
        <f>I30</f>
        <v>0</v>
      </c>
      <c r="J29" s="370">
        <f t="shared" si="2"/>
        <v>0</v>
      </c>
      <c r="K29" s="370">
        <f t="shared" si="3"/>
        <v>0</v>
      </c>
    </row>
    <row r="30" spans="1:11" ht="31.5">
      <c r="A30" s="115" t="s">
        <v>470</v>
      </c>
      <c r="B30" s="326" t="s">
        <v>245</v>
      </c>
      <c r="C30" s="113" t="s">
        <v>24</v>
      </c>
      <c r="D30" s="113" t="s">
        <v>379</v>
      </c>
      <c r="E30" s="113" t="s">
        <v>460</v>
      </c>
      <c r="F30" s="113" t="s">
        <v>452</v>
      </c>
      <c r="G30" s="128">
        <v>8100</v>
      </c>
      <c r="H30" s="123">
        <f>'Прил1-Отчет'!D169</f>
        <v>8100</v>
      </c>
      <c r="I30" s="123">
        <f>'Прил1-Отчет'!E169</f>
        <v>0</v>
      </c>
      <c r="J30" s="122">
        <f t="shared" si="2"/>
        <v>0</v>
      </c>
      <c r="K30" s="122">
        <f t="shared" si="3"/>
        <v>0</v>
      </c>
    </row>
    <row r="31" spans="1:11" ht="18.75">
      <c r="A31" s="114" t="s">
        <v>471</v>
      </c>
      <c r="B31" s="320" t="s">
        <v>557</v>
      </c>
      <c r="C31" s="49" t="s">
        <v>24</v>
      </c>
      <c r="D31" s="52" t="s">
        <v>379</v>
      </c>
      <c r="E31" s="52" t="s">
        <v>558</v>
      </c>
      <c r="F31" s="52"/>
      <c r="G31" s="349">
        <f>G32</f>
        <v>50000</v>
      </c>
      <c r="H31" s="349">
        <f>H32</f>
        <v>23400</v>
      </c>
      <c r="I31" s="349">
        <f>I32</f>
        <v>0</v>
      </c>
      <c r="J31" s="370">
        <v>0</v>
      </c>
      <c r="K31" s="370">
        <f aca="true" t="shared" si="5" ref="K31:K103">I31/H31*100</f>
        <v>0</v>
      </c>
    </row>
    <row r="32" spans="1:11" ht="31.5">
      <c r="A32" s="115" t="s">
        <v>473</v>
      </c>
      <c r="B32" s="319" t="s">
        <v>245</v>
      </c>
      <c r="C32" s="51" t="s">
        <v>24</v>
      </c>
      <c r="D32" s="113" t="s">
        <v>379</v>
      </c>
      <c r="E32" s="113" t="s">
        <v>558</v>
      </c>
      <c r="F32" s="113" t="s">
        <v>452</v>
      </c>
      <c r="G32" s="128">
        <v>50000</v>
      </c>
      <c r="H32" s="123">
        <f>'Прил1-Отчет'!D194</f>
        <v>23400</v>
      </c>
      <c r="I32" s="123">
        <f>'Прил1-Отчет'!E194</f>
        <v>0</v>
      </c>
      <c r="J32" s="122">
        <v>0</v>
      </c>
      <c r="K32" s="122">
        <f t="shared" si="5"/>
        <v>0</v>
      </c>
    </row>
    <row r="33" spans="1:11" ht="31.5">
      <c r="A33" s="114" t="s">
        <v>867</v>
      </c>
      <c r="B33" s="320" t="s">
        <v>865</v>
      </c>
      <c r="C33" s="49" t="s">
        <v>24</v>
      </c>
      <c r="D33" s="52" t="s">
        <v>379</v>
      </c>
      <c r="E33" s="52" t="s">
        <v>876</v>
      </c>
      <c r="F33" s="52"/>
      <c r="G33" s="349">
        <f>G34</f>
        <v>3134000</v>
      </c>
      <c r="H33" s="349">
        <f>H34</f>
        <v>503800</v>
      </c>
      <c r="I33" s="349">
        <f>I34</f>
        <v>503785.34</v>
      </c>
      <c r="J33" s="370">
        <v>0</v>
      </c>
      <c r="K33" s="370">
        <f>I33/H33*100</f>
        <v>99.99709011512505</v>
      </c>
    </row>
    <row r="34" spans="1:11" ht="18.75">
      <c r="A34" s="115" t="s">
        <v>868</v>
      </c>
      <c r="B34" s="319" t="s">
        <v>456</v>
      </c>
      <c r="C34" s="51" t="s">
        <v>24</v>
      </c>
      <c r="D34" s="113" t="s">
        <v>379</v>
      </c>
      <c r="E34" s="113" t="s">
        <v>876</v>
      </c>
      <c r="F34" s="113" t="s">
        <v>457</v>
      </c>
      <c r="G34" s="128">
        <v>3134000</v>
      </c>
      <c r="H34" s="123">
        <f>'Прил1-Отчет'!D196</f>
        <v>503800</v>
      </c>
      <c r="I34" s="123">
        <f>'Прил1-Отчет'!E196</f>
        <v>503785.34</v>
      </c>
      <c r="J34" s="122">
        <v>0</v>
      </c>
      <c r="K34" s="122">
        <f>I34/H34*100</f>
        <v>99.99709011512505</v>
      </c>
    </row>
    <row r="35" spans="1:11" ht="47.25">
      <c r="A35" s="117" t="s">
        <v>665</v>
      </c>
      <c r="B35" s="328" t="s">
        <v>559</v>
      </c>
      <c r="C35" s="52" t="s">
        <v>24</v>
      </c>
      <c r="D35" s="52" t="s">
        <v>379</v>
      </c>
      <c r="E35" s="124" t="s">
        <v>560</v>
      </c>
      <c r="F35" s="52"/>
      <c r="G35" s="349">
        <f>G36</f>
        <v>10000</v>
      </c>
      <c r="H35" s="349">
        <f>H36</f>
        <v>5000</v>
      </c>
      <c r="I35" s="349">
        <f>I36</f>
        <v>5000</v>
      </c>
      <c r="J35" s="122">
        <f aca="true" t="shared" si="6" ref="J35:J103">I35/G35*100</f>
        <v>50</v>
      </c>
      <c r="K35" s="122">
        <f t="shared" si="5"/>
        <v>100</v>
      </c>
    </row>
    <row r="36" spans="1:11" ht="31.5">
      <c r="A36" s="118" t="s">
        <v>666</v>
      </c>
      <c r="B36" s="329" t="s">
        <v>245</v>
      </c>
      <c r="C36" s="113" t="s">
        <v>24</v>
      </c>
      <c r="D36" s="113" t="s">
        <v>379</v>
      </c>
      <c r="E36" s="125" t="s">
        <v>560</v>
      </c>
      <c r="F36" s="113" t="s">
        <v>452</v>
      </c>
      <c r="G36" s="128">
        <v>10000</v>
      </c>
      <c r="H36" s="123">
        <f>'Прил1-Отчет'!D204</f>
        <v>5000</v>
      </c>
      <c r="I36" s="123">
        <f>'Прил1-Отчет'!E204</f>
        <v>5000</v>
      </c>
      <c r="J36" s="122">
        <f t="shared" si="6"/>
        <v>50</v>
      </c>
      <c r="K36" s="122">
        <f t="shared" si="5"/>
        <v>100</v>
      </c>
    </row>
    <row r="37" spans="1:11" ht="20.25">
      <c r="A37" s="280" t="s">
        <v>53</v>
      </c>
      <c r="B37" s="318" t="s">
        <v>178</v>
      </c>
      <c r="C37" s="49" t="s">
        <v>24</v>
      </c>
      <c r="D37" s="52" t="s">
        <v>385</v>
      </c>
      <c r="E37" s="52"/>
      <c r="F37" s="52"/>
      <c r="G37" s="349">
        <f>G38+G41</f>
        <v>10000</v>
      </c>
      <c r="H37" s="349">
        <f>H38+H41</f>
        <v>10000</v>
      </c>
      <c r="I37" s="349">
        <f>I38+I41</f>
        <v>10000</v>
      </c>
      <c r="J37" s="370">
        <f aca="true" t="shared" si="7" ref="J37:J45">I37/G37*100</f>
        <v>100</v>
      </c>
      <c r="K37" s="370">
        <f aca="true" t="shared" si="8" ref="K37:K45">I37/H37*100</f>
        <v>100</v>
      </c>
    </row>
    <row r="38" spans="1:11" ht="18.75">
      <c r="A38" s="117" t="s">
        <v>382</v>
      </c>
      <c r="B38" s="331" t="s">
        <v>747</v>
      </c>
      <c r="C38" s="49" t="s">
        <v>24</v>
      </c>
      <c r="D38" s="52" t="s">
        <v>748</v>
      </c>
      <c r="E38" s="124"/>
      <c r="F38" s="52"/>
      <c r="G38" s="349">
        <f aca="true" t="shared" si="9" ref="G38:I39">G39</f>
        <v>0</v>
      </c>
      <c r="H38" s="349">
        <f t="shared" si="9"/>
        <v>0</v>
      </c>
      <c r="I38" s="349">
        <f t="shared" si="9"/>
        <v>0</v>
      </c>
      <c r="J38" s="370" t="e">
        <f>I38/G38*100</f>
        <v>#DIV/0!</v>
      </c>
      <c r="K38" s="370" t="e">
        <f>I38/H38*100</f>
        <v>#DIV/0!</v>
      </c>
    </row>
    <row r="39" spans="1:11" ht="63">
      <c r="A39" s="117" t="s">
        <v>476</v>
      </c>
      <c r="B39" s="332" t="s">
        <v>749</v>
      </c>
      <c r="C39" s="49" t="s">
        <v>24</v>
      </c>
      <c r="D39" s="52" t="s">
        <v>748</v>
      </c>
      <c r="E39" s="124" t="s">
        <v>750</v>
      </c>
      <c r="F39" s="52"/>
      <c r="G39" s="349">
        <f t="shared" si="9"/>
        <v>0</v>
      </c>
      <c r="H39" s="349">
        <f t="shared" si="9"/>
        <v>0</v>
      </c>
      <c r="I39" s="349">
        <f t="shared" si="9"/>
        <v>0</v>
      </c>
      <c r="J39" s="370" t="e">
        <f>I39/G39*100</f>
        <v>#DIV/0!</v>
      </c>
      <c r="K39" s="370" t="e">
        <f>I39/H39*100</f>
        <v>#DIV/0!</v>
      </c>
    </row>
    <row r="40" spans="1:11" ht="31.5">
      <c r="A40" s="118" t="s">
        <v>479</v>
      </c>
      <c r="B40" s="319" t="s">
        <v>245</v>
      </c>
      <c r="C40" s="51" t="s">
        <v>24</v>
      </c>
      <c r="D40" s="113" t="s">
        <v>748</v>
      </c>
      <c r="E40" s="125" t="s">
        <v>750</v>
      </c>
      <c r="F40" s="113" t="s">
        <v>452</v>
      </c>
      <c r="G40" s="128">
        <v>0</v>
      </c>
      <c r="H40" s="128">
        <f>'Прил1-Отчет'!D213</f>
        <v>0</v>
      </c>
      <c r="I40" s="128">
        <f>'Прил1-Отчет'!E213</f>
        <v>0</v>
      </c>
      <c r="J40" s="122" t="e">
        <f>I40/G40*100</f>
        <v>#DIV/0!</v>
      </c>
      <c r="K40" s="122" t="e">
        <f>I40/H40*100</f>
        <v>#DIV/0!</v>
      </c>
    </row>
    <row r="41" spans="1:11" ht="18.75">
      <c r="A41" s="117" t="s">
        <v>742</v>
      </c>
      <c r="B41" s="331" t="s">
        <v>180</v>
      </c>
      <c r="C41" s="49" t="s">
        <v>24</v>
      </c>
      <c r="D41" s="52" t="s">
        <v>387</v>
      </c>
      <c r="E41" s="124"/>
      <c r="F41" s="52"/>
      <c r="G41" s="349">
        <f>G42+G44</f>
        <v>10000</v>
      </c>
      <c r="H41" s="349">
        <f>H42+H44</f>
        <v>10000</v>
      </c>
      <c r="I41" s="349">
        <f>I42+I44</f>
        <v>10000</v>
      </c>
      <c r="J41" s="370">
        <f t="shared" si="7"/>
        <v>100</v>
      </c>
      <c r="K41" s="370">
        <f t="shared" si="8"/>
        <v>100</v>
      </c>
    </row>
    <row r="42" spans="1:11" ht="63">
      <c r="A42" s="117" t="s">
        <v>743</v>
      </c>
      <c r="B42" s="332" t="s">
        <v>650</v>
      </c>
      <c r="C42" s="49" t="s">
        <v>24</v>
      </c>
      <c r="D42" s="52" t="s">
        <v>387</v>
      </c>
      <c r="E42" s="124" t="s">
        <v>517</v>
      </c>
      <c r="F42" s="52"/>
      <c r="G42" s="349">
        <f>G43</f>
        <v>5000</v>
      </c>
      <c r="H42" s="349">
        <f>H43</f>
        <v>5000</v>
      </c>
      <c r="I42" s="349">
        <f>I43</f>
        <v>5000</v>
      </c>
      <c r="J42" s="370">
        <f t="shared" si="7"/>
        <v>100</v>
      </c>
      <c r="K42" s="370">
        <f t="shared" si="8"/>
        <v>100</v>
      </c>
    </row>
    <row r="43" spans="1:11" ht="31.5">
      <c r="A43" s="118" t="s">
        <v>744</v>
      </c>
      <c r="B43" s="319" t="s">
        <v>245</v>
      </c>
      <c r="C43" s="51" t="s">
        <v>24</v>
      </c>
      <c r="D43" s="113" t="s">
        <v>387</v>
      </c>
      <c r="E43" s="125" t="s">
        <v>517</v>
      </c>
      <c r="F43" s="113" t="s">
        <v>452</v>
      </c>
      <c r="G43" s="128">
        <v>5000</v>
      </c>
      <c r="H43" s="128">
        <f>'Прил1-Отчет'!D217</f>
        <v>5000</v>
      </c>
      <c r="I43" s="128">
        <f>'Прил1-Отчет'!E217</f>
        <v>5000</v>
      </c>
      <c r="J43" s="122">
        <f t="shared" si="7"/>
        <v>100</v>
      </c>
      <c r="K43" s="122">
        <f t="shared" si="8"/>
        <v>100</v>
      </c>
    </row>
    <row r="44" spans="1:11" ht="63">
      <c r="A44" s="117" t="s">
        <v>745</v>
      </c>
      <c r="B44" s="332" t="s">
        <v>652</v>
      </c>
      <c r="C44" s="49" t="s">
        <v>24</v>
      </c>
      <c r="D44" s="52" t="s">
        <v>387</v>
      </c>
      <c r="E44" s="124" t="s">
        <v>649</v>
      </c>
      <c r="F44" s="52"/>
      <c r="G44" s="349">
        <f>G45</f>
        <v>5000</v>
      </c>
      <c r="H44" s="349">
        <f>H45</f>
        <v>5000</v>
      </c>
      <c r="I44" s="349">
        <f>I45</f>
        <v>5000</v>
      </c>
      <c r="J44" s="370">
        <f t="shared" si="7"/>
        <v>100</v>
      </c>
      <c r="K44" s="370">
        <f t="shared" si="8"/>
        <v>100</v>
      </c>
    </row>
    <row r="45" spans="1:11" ht="31.5">
      <c r="A45" s="118" t="s">
        <v>746</v>
      </c>
      <c r="B45" s="319" t="s">
        <v>245</v>
      </c>
      <c r="C45" s="51" t="s">
        <v>24</v>
      </c>
      <c r="D45" s="113" t="s">
        <v>387</v>
      </c>
      <c r="E45" s="125" t="s">
        <v>649</v>
      </c>
      <c r="F45" s="113" t="s">
        <v>452</v>
      </c>
      <c r="G45" s="128">
        <v>5000</v>
      </c>
      <c r="H45" s="128">
        <f>'Прил1-Отчет'!D220</f>
        <v>5000</v>
      </c>
      <c r="I45" s="128">
        <f>'Прил1-Отчет'!E220</f>
        <v>5000</v>
      </c>
      <c r="J45" s="122">
        <f t="shared" si="7"/>
        <v>100</v>
      </c>
      <c r="K45" s="122">
        <f t="shared" si="8"/>
        <v>100</v>
      </c>
    </row>
    <row r="46" spans="1:11" ht="31.5">
      <c r="A46" s="280" t="s">
        <v>367</v>
      </c>
      <c r="B46" s="318" t="s">
        <v>389</v>
      </c>
      <c r="C46" s="49" t="s">
        <v>24</v>
      </c>
      <c r="D46" s="52" t="s">
        <v>390</v>
      </c>
      <c r="E46" s="124"/>
      <c r="F46" s="52"/>
      <c r="G46" s="349">
        <f aca="true" t="shared" si="10" ref="G46:I47">G47</f>
        <v>6697500</v>
      </c>
      <c r="H46" s="349">
        <f t="shared" si="10"/>
        <v>5763600</v>
      </c>
      <c r="I46" s="349">
        <f t="shared" si="10"/>
        <v>5747215</v>
      </c>
      <c r="J46" s="370">
        <f t="shared" si="6"/>
        <v>85.8113475177305</v>
      </c>
      <c r="K46" s="370">
        <f t="shared" si="5"/>
        <v>99.71571587202442</v>
      </c>
    </row>
    <row r="47" spans="1:11" ht="18.75">
      <c r="A47" s="117" t="s">
        <v>386</v>
      </c>
      <c r="B47" s="318" t="s">
        <v>475</v>
      </c>
      <c r="C47" s="49" t="s">
        <v>24</v>
      </c>
      <c r="D47" s="52" t="s">
        <v>393</v>
      </c>
      <c r="E47" s="282"/>
      <c r="F47" s="52"/>
      <c r="G47" s="349">
        <f t="shared" si="10"/>
        <v>6697500</v>
      </c>
      <c r="H47" s="349">
        <f t="shared" si="10"/>
        <v>5763600</v>
      </c>
      <c r="I47" s="349">
        <f t="shared" si="10"/>
        <v>5747215</v>
      </c>
      <c r="J47" s="370">
        <f t="shared" si="6"/>
        <v>85.8113475177305</v>
      </c>
      <c r="K47" s="370">
        <f t="shared" si="5"/>
        <v>99.71571587202442</v>
      </c>
    </row>
    <row r="48" spans="1:11" ht="31.5">
      <c r="A48" s="117" t="s">
        <v>488</v>
      </c>
      <c r="B48" s="318" t="s">
        <v>477</v>
      </c>
      <c r="C48" s="49" t="s">
        <v>24</v>
      </c>
      <c r="D48" s="52" t="s">
        <v>393</v>
      </c>
      <c r="E48" s="17" t="s">
        <v>478</v>
      </c>
      <c r="F48" s="52"/>
      <c r="G48" s="349">
        <f>G49+G51+G53+G55+G57+G59+G61+G63+G67+G65</f>
        <v>6697500</v>
      </c>
      <c r="H48" s="349">
        <f>H49+H51+H53+H55+H57+H59+H61+H63+H67+H65</f>
        <v>5763600</v>
      </c>
      <c r="I48" s="349">
        <f>I49+I51+I53+I55+I57+I59+I61+I63+I67+I65</f>
        <v>5747215</v>
      </c>
      <c r="J48" s="370">
        <f t="shared" si="6"/>
        <v>85.8113475177305</v>
      </c>
      <c r="K48" s="370">
        <f t="shared" si="5"/>
        <v>99.71571587202442</v>
      </c>
    </row>
    <row r="49" spans="1:11" ht="31.5">
      <c r="A49" s="117" t="s">
        <v>491</v>
      </c>
      <c r="B49" s="318" t="s">
        <v>188</v>
      </c>
      <c r="C49" s="49" t="s">
        <v>24</v>
      </c>
      <c r="D49" s="52" t="s">
        <v>393</v>
      </c>
      <c r="E49" s="124" t="s">
        <v>480</v>
      </c>
      <c r="F49" s="52"/>
      <c r="G49" s="349">
        <f>G50</f>
        <v>0</v>
      </c>
      <c r="H49" s="349">
        <f>H50</f>
        <v>8600</v>
      </c>
      <c r="I49" s="349">
        <f>I50</f>
        <v>8531.89</v>
      </c>
      <c r="J49" s="370" t="e">
        <f t="shared" si="6"/>
        <v>#DIV/0!</v>
      </c>
      <c r="K49" s="370">
        <f t="shared" si="5"/>
        <v>99.20802325581394</v>
      </c>
    </row>
    <row r="50" spans="1:11" ht="31.5">
      <c r="A50" s="118" t="s">
        <v>759</v>
      </c>
      <c r="B50" s="319" t="s">
        <v>245</v>
      </c>
      <c r="C50" s="113" t="s">
        <v>24</v>
      </c>
      <c r="D50" s="113" t="s">
        <v>393</v>
      </c>
      <c r="E50" s="125" t="s">
        <v>480</v>
      </c>
      <c r="F50" s="113" t="s">
        <v>452</v>
      </c>
      <c r="G50" s="128">
        <v>0</v>
      </c>
      <c r="H50" s="123">
        <f>'Прил1-Отчет'!D226</f>
        <v>8600</v>
      </c>
      <c r="I50" s="123">
        <f>'Прил1-Отчет'!E226</f>
        <v>8531.89</v>
      </c>
      <c r="J50" s="122" t="e">
        <f>I50/G50*100</f>
        <v>#DIV/0!</v>
      </c>
      <c r="K50" s="122">
        <f>I50/H50*100</f>
        <v>99.20802325581394</v>
      </c>
    </row>
    <row r="51" spans="1:11" ht="94.5">
      <c r="A51" s="117" t="s">
        <v>760</v>
      </c>
      <c r="B51" s="318" t="s">
        <v>482</v>
      </c>
      <c r="C51" s="52" t="s">
        <v>24</v>
      </c>
      <c r="D51" s="52" t="s">
        <v>393</v>
      </c>
      <c r="E51" s="124" t="s">
        <v>754</v>
      </c>
      <c r="F51" s="52"/>
      <c r="G51" s="349">
        <f>G52</f>
        <v>48000</v>
      </c>
      <c r="H51" s="349">
        <f>H52</f>
        <v>80500</v>
      </c>
      <c r="I51" s="349">
        <f>I52</f>
        <v>78195.2</v>
      </c>
      <c r="J51" s="370">
        <f t="shared" si="6"/>
        <v>162.90666666666667</v>
      </c>
      <c r="K51" s="370">
        <v>0</v>
      </c>
    </row>
    <row r="52" spans="1:11" ht="31.5">
      <c r="A52" s="118" t="s">
        <v>761</v>
      </c>
      <c r="B52" s="319" t="s">
        <v>245</v>
      </c>
      <c r="C52" s="113" t="s">
        <v>24</v>
      </c>
      <c r="D52" s="113" t="s">
        <v>393</v>
      </c>
      <c r="E52" s="125" t="s">
        <v>754</v>
      </c>
      <c r="F52" s="113" t="s">
        <v>452</v>
      </c>
      <c r="G52" s="128">
        <v>48000</v>
      </c>
      <c r="H52" s="123">
        <f>'Прил1-Отчет'!D233</f>
        <v>80500</v>
      </c>
      <c r="I52" s="123">
        <f>'Прил1-Отчет'!E233</f>
        <v>78195.2</v>
      </c>
      <c r="J52" s="122">
        <f t="shared" si="6"/>
        <v>162.90666666666667</v>
      </c>
      <c r="K52" s="122">
        <v>0</v>
      </c>
    </row>
    <row r="53" spans="1:11" ht="47.25">
      <c r="A53" s="117" t="s">
        <v>762</v>
      </c>
      <c r="B53" s="318" t="s">
        <v>202</v>
      </c>
      <c r="C53" s="49" t="s">
        <v>24</v>
      </c>
      <c r="D53" s="52" t="s">
        <v>393</v>
      </c>
      <c r="E53" s="124" t="s">
        <v>484</v>
      </c>
      <c r="F53" s="52"/>
      <c r="G53" s="349">
        <f>G54</f>
        <v>3244100</v>
      </c>
      <c r="H53" s="349">
        <f>H54</f>
        <v>3139100</v>
      </c>
      <c r="I53" s="349">
        <f>I54</f>
        <v>3138896</v>
      </c>
      <c r="J53" s="370">
        <f t="shared" si="6"/>
        <v>96.75706667488672</v>
      </c>
      <c r="K53" s="370">
        <f t="shared" si="5"/>
        <v>99.99350132203499</v>
      </c>
    </row>
    <row r="54" spans="1:11" ht="31.5">
      <c r="A54" s="118" t="s">
        <v>763</v>
      </c>
      <c r="B54" s="319" t="s">
        <v>245</v>
      </c>
      <c r="C54" s="51" t="s">
        <v>24</v>
      </c>
      <c r="D54" s="113" t="s">
        <v>393</v>
      </c>
      <c r="E54" s="125" t="s">
        <v>484</v>
      </c>
      <c r="F54" s="113" t="s">
        <v>452</v>
      </c>
      <c r="G54" s="128">
        <v>3244100</v>
      </c>
      <c r="H54" s="123">
        <f>'Прил1-Отчет'!D238</f>
        <v>3139100</v>
      </c>
      <c r="I54" s="123">
        <f>'Прил1-Отчет'!E238</f>
        <v>3138896</v>
      </c>
      <c r="J54" s="122">
        <f t="shared" si="6"/>
        <v>96.75706667488672</v>
      </c>
      <c r="K54" s="122">
        <f t="shared" si="5"/>
        <v>99.99350132203499</v>
      </c>
    </row>
    <row r="55" spans="1:11" ht="31.5">
      <c r="A55" s="117" t="s">
        <v>764</v>
      </c>
      <c r="B55" s="318" t="s">
        <v>206</v>
      </c>
      <c r="C55" s="49" t="s">
        <v>24</v>
      </c>
      <c r="D55" s="52" t="s">
        <v>393</v>
      </c>
      <c r="E55" s="124" t="s">
        <v>752</v>
      </c>
      <c r="F55" s="52"/>
      <c r="G55" s="349">
        <f>G56</f>
        <v>46300</v>
      </c>
      <c r="H55" s="349">
        <f>H56</f>
        <v>54500</v>
      </c>
      <c r="I55" s="349">
        <f>I56</f>
        <v>54142.20999999999</v>
      </c>
      <c r="J55" s="370">
        <f t="shared" si="6"/>
        <v>116.93781857451401</v>
      </c>
      <c r="K55" s="370">
        <f t="shared" si="5"/>
        <v>99.34350458715595</v>
      </c>
    </row>
    <row r="56" spans="1:11" ht="31.5">
      <c r="A56" s="118" t="s">
        <v>765</v>
      </c>
      <c r="B56" s="319" t="s">
        <v>245</v>
      </c>
      <c r="C56" s="51" t="s">
        <v>24</v>
      </c>
      <c r="D56" s="113" t="s">
        <v>393</v>
      </c>
      <c r="E56" s="125" t="s">
        <v>752</v>
      </c>
      <c r="F56" s="113" t="s">
        <v>452</v>
      </c>
      <c r="G56" s="128">
        <v>46300</v>
      </c>
      <c r="H56" s="123">
        <f>'Прил1-Отчет'!D244</f>
        <v>54500</v>
      </c>
      <c r="I56" s="123">
        <f>'Прил1-Отчет'!E244</f>
        <v>54142.20999999999</v>
      </c>
      <c r="J56" s="122">
        <f t="shared" si="6"/>
        <v>116.93781857451401</v>
      </c>
      <c r="K56" s="122">
        <f t="shared" si="5"/>
        <v>99.34350458715595</v>
      </c>
    </row>
    <row r="57" spans="1:11" ht="78.75">
      <c r="A57" s="117" t="s">
        <v>766</v>
      </c>
      <c r="B57" s="318" t="s">
        <v>207</v>
      </c>
      <c r="C57" s="49" t="s">
        <v>24</v>
      </c>
      <c r="D57" s="52" t="s">
        <v>393</v>
      </c>
      <c r="E57" s="124" t="s">
        <v>751</v>
      </c>
      <c r="F57" s="52"/>
      <c r="G57" s="349">
        <f>G58</f>
        <v>404200</v>
      </c>
      <c r="H57" s="349">
        <f>H58</f>
        <v>1404200</v>
      </c>
      <c r="I57" s="349">
        <f>I58</f>
        <v>1404176</v>
      </c>
      <c r="J57" s="370">
        <f>I57/G57*100</f>
        <v>347.39633844631373</v>
      </c>
      <c r="K57" s="370">
        <f>I57/H57*100</f>
        <v>99.99829084176042</v>
      </c>
    </row>
    <row r="58" spans="1:11" ht="31.5">
      <c r="A58" s="118" t="s">
        <v>767</v>
      </c>
      <c r="B58" s="319" t="s">
        <v>245</v>
      </c>
      <c r="C58" s="51" t="s">
        <v>24</v>
      </c>
      <c r="D58" s="113" t="s">
        <v>393</v>
      </c>
      <c r="E58" s="125" t="s">
        <v>751</v>
      </c>
      <c r="F58" s="113" t="s">
        <v>452</v>
      </c>
      <c r="G58" s="128">
        <v>404200</v>
      </c>
      <c r="H58" s="123">
        <f>'Прил1-Отчет'!D249</f>
        <v>1404200</v>
      </c>
      <c r="I58" s="123">
        <f>'Прил1-Отчет'!E249</f>
        <v>1404176</v>
      </c>
      <c r="J58" s="122">
        <f>I58/G58*100</f>
        <v>347.39633844631373</v>
      </c>
      <c r="K58" s="122">
        <f>I58/H58*100</f>
        <v>99.99829084176042</v>
      </c>
    </row>
    <row r="59" spans="1:11" ht="47.25">
      <c r="A59" s="117" t="s">
        <v>768</v>
      </c>
      <c r="B59" s="318" t="s">
        <v>208</v>
      </c>
      <c r="C59" s="49" t="s">
        <v>24</v>
      </c>
      <c r="D59" s="52" t="s">
        <v>393</v>
      </c>
      <c r="E59" s="124" t="s">
        <v>753</v>
      </c>
      <c r="F59" s="52"/>
      <c r="G59" s="349">
        <f>G60</f>
        <v>465300</v>
      </c>
      <c r="H59" s="349">
        <f>H60</f>
        <v>1066700</v>
      </c>
      <c r="I59" s="349">
        <f>I60</f>
        <v>1063273.7</v>
      </c>
      <c r="J59" s="370">
        <f>I59/G59*100</f>
        <v>228.5135826348592</v>
      </c>
      <c r="K59" s="370">
        <f>I59/H59*100</f>
        <v>99.67879441267459</v>
      </c>
    </row>
    <row r="60" spans="1:11" ht="31.5">
      <c r="A60" s="118" t="s">
        <v>769</v>
      </c>
      <c r="B60" s="319" t="s">
        <v>245</v>
      </c>
      <c r="C60" s="51" t="s">
        <v>24</v>
      </c>
      <c r="D60" s="113" t="s">
        <v>393</v>
      </c>
      <c r="E60" s="125" t="s">
        <v>753</v>
      </c>
      <c r="F60" s="113" t="s">
        <v>452</v>
      </c>
      <c r="G60" s="128">
        <v>465300</v>
      </c>
      <c r="H60" s="123">
        <f>'Прил1-Отчет'!D252</f>
        <v>1066700</v>
      </c>
      <c r="I60" s="123">
        <f>'Прил1-Отчет'!E252</f>
        <v>1063273.7</v>
      </c>
      <c r="J60" s="122">
        <f>I60/G60*100</f>
        <v>228.5135826348592</v>
      </c>
      <c r="K60" s="122">
        <f>I60/H60*100</f>
        <v>99.67879441267459</v>
      </c>
    </row>
    <row r="61" spans="1:11" ht="63">
      <c r="A61" s="117" t="s">
        <v>770</v>
      </c>
      <c r="B61" s="318" t="s">
        <v>209</v>
      </c>
      <c r="C61" s="49" t="s">
        <v>24</v>
      </c>
      <c r="D61" s="52" t="s">
        <v>393</v>
      </c>
      <c r="E61" s="124" t="s">
        <v>487</v>
      </c>
      <c r="F61" s="52"/>
      <c r="G61" s="349">
        <f>G62</f>
        <v>2479600</v>
      </c>
      <c r="H61" s="349">
        <f>H62</f>
        <v>0</v>
      </c>
      <c r="I61" s="349">
        <f>I62</f>
        <v>0</v>
      </c>
      <c r="J61" s="370">
        <f t="shared" si="6"/>
        <v>0</v>
      </c>
      <c r="K61" s="370">
        <v>0</v>
      </c>
    </row>
    <row r="62" spans="1:11" ht="31.5">
      <c r="A62" s="118" t="s">
        <v>771</v>
      </c>
      <c r="B62" s="319" t="s">
        <v>245</v>
      </c>
      <c r="C62" s="51" t="s">
        <v>24</v>
      </c>
      <c r="D62" s="113" t="s">
        <v>393</v>
      </c>
      <c r="E62" s="125" t="s">
        <v>487</v>
      </c>
      <c r="F62" s="113" t="s">
        <v>452</v>
      </c>
      <c r="G62" s="128">
        <v>2479600</v>
      </c>
      <c r="H62" s="123">
        <f>'Прил1-Отчет'!D257</f>
        <v>0</v>
      </c>
      <c r="I62" s="123">
        <f>'Прил1-Отчет'!E257</f>
        <v>0</v>
      </c>
      <c r="J62" s="122">
        <f t="shared" si="6"/>
        <v>0</v>
      </c>
      <c r="K62" s="122">
        <v>0</v>
      </c>
    </row>
    <row r="63" spans="1:11" ht="31.5">
      <c r="A63" s="117" t="s">
        <v>772</v>
      </c>
      <c r="B63" s="318" t="s">
        <v>810</v>
      </c>
      <c r="C63" s="49" t="s">
        <v>24</v>
      </c>
      <c r="D63" s="52" t="s">
        <v>393</v>
      </c>
      <c r="E63" s="124" t="s">
        <v>822</v>
      </c>
      <c r="F63" s="52"/>
      <c r="G63" s="349">
        <f>G64</f>
        <v>0</v>
      </c>
      <c r="H63" s="349">
        <f>H64</f>
        <v>0</v>
      </c>
      <c r="I63" s="349">
        <f>I64</f>
        <v>0</v>
      </c>
      <c r="J63" s="370">
        <v>0</v>
      </c>
      <c r="K63" s="370">
        <v>0</v>
      </c>
    </row>
    <row r="64" spans="1:11" ht="47.25">
      <c r="A64" s="118" t="s">
        <v>773</v>
      </c>
      <c r="B64" s="319" t="s">
        <v>94</v>
      </c>
      <c r="C64" s="51" t="s">
        <v>24</v>
      </c>
      <c r="D64" s="113" t="s">
        <v>393</v>
      </c>
      <c r="E64" s="125" t="s">
        <v>822</v>
      </c>
      <c r="F64" s="113" t="s">
        <v>452</v>
      </c>
      <c r="G64" s="128">
        <v>0</v>
      </c>
      <c r="H64" s="128">
        <f>'Прил1-Отчет'!D262</f>
        <v>0</v>
      </c>
      <c r="I64" s="128">
        <f>'Прил1-Отчет'!E262</f>
        <v>0</v>
      </c>
      <c r="J64" s="122">
        <v>0</v>
      </c>
      <c r="K64" s="122">
        <v>0</v>
      </c>
    </row>
    <row r="65" spans="1:11" ht="31.5">
      <c r="A65" s="117" t="s">
        <v>772</v>
      </c>
      <c r="B65" s="318" t="s">
        <v>817</v>
      </c>
      <c r="C65" s="49" t="s">
        <v>24</v>
      </c>
      <c r="D65" s="52" t="s">
        <v>393</v>
      </c>
      <c r="E65" s="124" t="s">
        <v>822</v>
      </c>
      <c r="F65" s="52"/>
      <c r="G65" s="349">
        <f>G66</f>
        <v>0</v>
      </c>
      <c r="H65" s="349">
        <f>H66</f>
        <v>0</v>
      </c>
      <c r="I65" s="349">
        <f>I66</f>
        <v>0</v>
      </c>
      <c r="J65" s="370">
        <v>0</v>
      </c>
      <c r="K65" s="370">
        <v>0</v>
      </c>
    </row>
    <row r="66" spans="1:11" ht="47.25">
      <c r="A66" s="118" t="s">
        <v>773</v>
      </c>
      <c r="B66" s="319" t="s">
        <v>94</v>
      </c>
      <c r="C66" s="51" t="s">
        <v>24</v>
      </c>
      <c r="D66" s="113" t="s">
        <v>393</v>
      </c>
      <c r="E66" s="125" t="s">
        <v>822</v>
      </c>
      <c r="F66" s="113" t="s">
        <v>452</v>
      </c>
      <c r="G66" s="128">
        <v>0</v>
      </c>
      <c r="H66" s="128">
        <f>'Прил1-Отчет'!D264</f>
        <v>0</v>
      </c>
      <c r="I66" s="128">
        <f>'Прил1-Отчет'!E264</f>
        <v>0</v>
      </c>
      <c r="J66" s="122">
        <v>0</v>
      </c>
      <c r="K66" s="122">
        <v>0</v>
      </c>
    </row>
    <row r="67" spans="1:11" ht="99.75">
      <c r="A67" s="117" t="s">
        <v>774</v>
      </c>
      <c r="B67" s="350" t="s">
        <v>756</v>
      </c>
      <c r="C67" s="49" t="s">
        <v>24</v>
      </c>
      <c r="D67" s="52" t="s">
        <v>393</v>
      </c>
      <c r="E67" s="124" t="s">
        <v>755</v>
      </c>
      <c r="F67" s="52"/>
      <c r="G67" s="349">
        <f>G68</f>
        <v>10000</v>
      </c>
      <c r="H67" s="349">
        <f>H68</f>
        <v>10000</v>
      </c>
      <c r="I67" s="349">
        <f>I68</f>
        <v>0</v>
      </c>
      <c r="J67" s="370">
        <f>I67/G67*100</f>
        <v>0</v>
      </c>
      <c r="K67" s="370">
        <v>0</v>
      </c>
    </row>
    <row r="68" spans="1:11" ht="47.25">
      <c r="A68" s="118" t="s">
        <v>775</v>
      </c>
      <c r="B68" s="319" t="s">
        <v>94</v>
      </c>
      <c r="C68" s="51" t="s">
        <v>24</v>
      </c>
      <c r="D68" s="113" t="s">
        <v>393</v>
      </c>
      <c r="E68" s="125" t="s">
        <v>755</v>
      </c>
      <c r="F68" s="113" t="s">
        <v>452</v>
      </c>
      <c r="G68" s="128">
        <v>10000</v>
      </c>
      <c r="H68" s="128">
        <f>'Прил1-Отчет'!D267</f>
        <v>10000</v>
      </c>
      <c r="I68" s="128">
        <f>'Прил1-Отчет'!E267</f>
        <v>0</v>
      </c>
      <c r="J68" s="122">
        <f>I68/G68*100</f>
        <v>0</v>
      </c>
      <c r="K68" s="122">
        <v>0</v>
      </c>
    </row>
    <row r="69" spans="1:11" ht="20.25">
      <c r="A69" s="280" t="s">
        <v>388</v>
      </c>
      <c r="B69" s="318" t="s">
        <v>220</v>
      </c>
      <c r="C69" s="49" t="s">
        <v>24</v>
      </c>
      <c r="D69" s="52" t="s">
        <v>401</v>
      </c>
      <c r="E69" s="52"/>
      <c r="F69" s="52"/>
      <c r="G69" s="349">
        <f>G70</f>
        <v>38200</v>
      </c>
      <c r="H69" s="349">
        <f aca="true" t="shared" si="11" ref="H69:I71">H70</f>
        <v>38200</v>
      </c>
      <c r="I69" s="349">
        <f t="shared" si="11"/>
        <v>34300</v>
      </c>
      <c r="J69" s="370">
        <f t="shared" si="6"/>
        <v>89.79057591623037</v>
      </c>
      <c r="K69" s="370">
        <f t="shared" si="5"/>
        <v>89.79057591623037</v>
      </c>
    </row>
    <row r="70" spans="1:11" ht="31.5">
      <c r="A70" s="117" t="s">
        <v>391</v>
      </c>
      <c r="B70" s="318" t="s">
        <v>222</v>
      </c>
      <c r="C70" s="49" t="s">
        <v>24</v>
      </c>
      <c r="D70" s="52" t="s">
        <v>403</v>
      </c>
      <c r="E70" s="52"/>
      <c r="F70" s="52"/>
      <c r="G70" s="349">
        <f>G71</f>
        <v>38200</v>
      </c>
      <c r="H70" s="349">
        <f t="shared" si="11"/>
        <v>38200</v>
      </c>
      <c r="I70" s="349">
        <f t="shared" si="11"/>
        <v>34300</v>
      </c>
      <c r="J70" s="370">
        <f t="shared" si="6"/>
        <v>89.79057591623037</v>
      </c>
      <c r="K70" s="370">
        <f t="shared" si="5"/>
        <v>89.79057591623037</v>
      </c>
    </row>
    <row r="71" spans="1:11" ht="18.75">
      <c r="A71" s="117" t="s">
        <v>492</v>
      </c>
      <c r="B71" s="318" t="s">
        <v>489</v>
      </c>
      <c r="C71" s="49" t="s">
        <v>24</v>
      </c>
      <c r="D71" s="52" t="s">
        <v>403</v>
      </c>
      <c r="E71" s="52" t="s">
        <v>490</v>
      </c>
      <c r="F71" s="52"/>
      <c r="G71" s="349">
        <f>G72</f>
        <v>38200</v>
      </c>
      <c r="H71" s="349">
        <f t="shared" si="11"/>
        <v>38200</v>
      </c>
      <c r="I71" s="349">
        <f t="shared" si="11"/>
        <v>34300</v>
      </c>
      <c r="J71" s="370">
        <f t="shared" si="6"/>
        <v>89.79057591623037</v>
      </c>
      <c r="K71" s="370">
        <f t="shared" si="5"/>
        <v>89.79057591623037</v>
      </c>
    </row>
    <row r="72" spans="1:11" ht="96.75" customHeight="1">
      <c r="A72" s="117" t="s">
        <v>495</v>
      </c>
      <c r="B72" s="318" t="s">
        <v>224</v>
      </c>
      <c r="C72" s="49" t="s">
        <v>24</v>
      </c>
      <c r="D72" s="52" t="s">
        <v>403</v>
      </c>
      <c r="E72" s="52" t="s">
        <v>490</v>
      </c>
      <c r="F72" s="52"/>
      <c r="G72" s="349">
        <f>G73</f>
        <v>38200</v>
      </c>
      <c r="H72" s="349">
        <f>H73</f>
        <v>38200</v>
      </c>
      <c r="I72" s="349">
        <f>I73</f>
        <v>34300</v>
      </c>
      <c r="J72" s="370">
        <f t="shared" si="6"/>
        <v>89.79057591623037</v>
      </c>
      <c r="K72" s="370">
        <f t="shared" si="5"/>
        <v>89.79057591623037</v>
      </c>
    </row>
    <row r="73" spans="1:11" ht="40.5" customHeight="1">
      <c r="A73" s="118" t="s">
        <v>667</v>
      </c>
      <c r="B73" s="319" t="s">
        <v>245</v>
      </c>
      <c r="C73" s="51" t="s">
        <v>24</v>
      </c>
      <c r="D73" s="113" t="s">
        <v>403</v>
      </c>
      <c r="E73" s="113" t="s">
        <v>490</v>
      </c>
      <c r="F73" s="113" t="s">
        <v>452</v>
      </c>
      <c r="G73" s="128">
        <v>38200</v>
      </c>
      <c r="H73" s="128">
        <f>'Прил1-Отчет'!D277</f>
        <v>38200</v>
      </c>
      <c r="I73" s="128">
        <f>'Прил1-Отчет'!E277</f>
        <v>34300</v>
      </c>
      <c r="J73" s="122">
        <f t="shared" si="6"/>
        <v>89.79057591623037</v>
      </c>
      <c r="K73" s="122">
        <f t="shared" si="5"/>
        <v>89.79057591623037</v>
      </c>
    </row>
    <row r="74" spans="1:11" ht="20.25">
      <c r="A74" s="280" t="s">
        <v>394</v>
      </c>
      <c r="B74" s="317" t="s">
        <v>411</v>
      </c>
      <c r="C74" s="49" t="s">
        <v>24</v>
      </c>
      <c r="D74" s="52" t="s">
        <v>412</v>
      </c>
      <c r="E74" s="52"/>
      <c r="F74" s="52"/>
      <c r="G74" s="349">
        <f>G75+G78+G85</f>
        <v>7008200</v>
      </c>
      <c r="H74" s="349">
        <f>H75+H78</f>
        <v>7148300</v>
      </c>
      <c r="I74" s="349">
        <f>I75+I78</f>
        <v>6997555.2700000005</v>
      </c>
      <c r="J74" s="370">
        <f t="shared" si="6"/>
        <v>99.8481103564396</v>
      </c>
      <c r="K74" s="370">
        <f t="shared" si="5"/>
        <v>97.89118070030636</v>
      </c>
    </row>
    <row r="75" spans="1:11" ht="20.25">
      <c r="A75" s="280" t="s">
        <v>397</v>
      </c>
      <c r="B75" s="318" t="s">
        <v>496</v>
      </c>
      <c r="C75" s="49" t="s">
        <v>24</v>
      </c>
      <c r="D75" s="52" t="s">
        <v>662</v>
      </c>
      <c r="E75" s="52"/>
      <c r="F75" s="52"/>
      <c r="G75" s="349">
        <f aca="true" t="shared" si="12" ref="G75:I76">G76</f>
        <v>1047900</v>
      </c>
      <c r="H75" s="349">
        <f t="shared" si="12"/>
        <v>1047900</v>
      </c>
      <c r="I75" s="349">
        <f t="shared" si="12"/>
        <v>1047821.16</v>
      </c>
      <c r="J75" s="370">
        <f t="shared" si="6"/>
        <v>99.9924763813341</v>
      </c>
      <c r="K75" s="370">
        <f t="shared" si="5"/>
        <v>99.9924763813341</v>
      </c>
    </row>
    <row r="76" spans="1:11" ht="63">
      <c r="A76" s="117" t="s">
        <v>497</v>
      </c>
      <c r="B76" s="318" t="s">
        <v>250</v>
      </c>
      <c r="C76" s="49" t="s">
        <v>24</v>
      </c>
      <c r="D76" s="52" t="s">
        <v>662</v>
      </c>
      <c r="E76" s="52" t="s">
        <v>498</v>
      </c>
      <c r="F76" s="52"/>
      <c r="G76" s="349">
        <f t="shared" si="12"/>
        <v>1047900</v>
      </c>
      <c r="H76" s="349">
        <f t="shared" si="12"/>
        <v>1047900</v>
      </c>
      <c r="I76" s="349">
        <f t="shared" si="12"/>
        <v>1047821.16</v>
      </c>
      <c r="J76" s="370">
        <f t="shared" si="6"/>
        <v>99.9924763813341</v>
      </c>
      <c r="K76" s="370">
        <f t="shared" si="5"/>
        <v>99.9924763813341</v>
      </c>
    </row>
    <row r="77" spans="1:11" ht="31.5">
      <c r="A77" s="118" t="s">
        <v>499</v>
      </c>
      <c r="B77" s="319" t="s">
        <v>500</v>
      </c>
      <c r="C77" s="51" t="s">
        <v>24</v>
      </c>
      <c r="D77" s="113" t="s">
        <v>662</v>
      </c>
      <c r="E77" s="113" t="s">
        <v>498</v>
      </c>
      <c r="F77" s="113" t="s">
        <v>455</v>
      </c>
      <c r="G77" s="128">
        <v>1047900</v>
      </c>
      <c r="H77" s="128">
        <f>'Прил1-Отчет'!D323</f>
        <v>1047900</v>
      </c>
      <c r="I77" s="128">
        <f>'Прил1-Отчет'!E323</f>
        <v>1047821.16</v>
      </c>
      <c r="J77" s="122">
        <f t="shared" si="6"/>
        <v>99.9924763813341</v>
      </c>
      <c r="K77" s="122">
        <f t="shared" si="5"/>
        <v>99.9924763813341</v>
      </c>
    </row>
    <row r="78" spans="1:11" ht="18.75">
      <c r="A78" s="117" t="s">
        <v>501</v>
      </c>
      <c r="B78" s="318" t="s">
        <v>502</v>
      </c>
      <c r="C78" s="49" t="s">
        <v>24</v>
      </c>
      <c r="D78" s="52" t="s">
        <v>414</v>
      </c>
      <c r="E78" s="52"/>
      <c r="F78" s="52"/>
      <c r="G78" s="349">
        <f>G79+G81</f>
        <v>5893000</v>
      </c>
      <c r="H78" s="349">
        <f>H79+H81+H83</f>
        <v>6100400</v>
      </c>
      <c r="I78" s="349">
        <f>I79+I81+I83</f>
        <v>5949734.11</v>
      </c>
      <c r="J78" s="349">
        <f>J79+J81</f>
        <v>207.78322284955013</v>
      </c>
      <c r="K78" s="349">
        <f>K79+K81</f>
        <v>196.21783314490727</v>
      </c>
    </row>
    <row r="79" spans="1:11" ht="78.75">
      <c r="A79" s="117" t="s">
        <v>506</v>
      </c>
      <c r="B79" s="330" t="s">
        <v>504</v>
      </c>
      <c r="C79" s="52" t="s">
        <v>24</v>
      </c>
      <c r="D79" s="52" t="s">
        <v>414</v>
      </c>
      <c r="E79" s="52" t="s">
        <v>505</v>
      </c>
      <c r="F79" s="17"/>
      <c r="G79" s="349">
        <f>G80</f>
        <v>4153200</v>
      </c>
      <c r="H79" s="349">
        <f>H80</f>
        <v>4153200</v>
      </c>
      <c r="I79" s="349">
        <f>I80</f>
        <v>4008166</v>
      </c>
      <c r="J79" s="370">
        <f t="shared" si="6"/>
        <v>96.50789752480016</v>
      </c>
      <c r="K79" s="370">
        <f t="shared" si="5"/>
        <v>96.50789752480016</v>
      </c>
    </row>
    <row r="80" spans="1:11" ht="31.5">
      <c r="A80" s="118" t="s">
        <v>668</v>
      </c>
      <c r="B80" s="326" t="s">
        <v>500</v>
      </c>
      <c r="C80" s="51" t="s">
        <v>24</v>
      </c>
      <c r="D80" s="113" t="s">
        <v>414</v>
      </c>
      <c r="E80" s="113" t="s">
        <v>505</v>
      </c>
      <c r="F80" s="113" t="s">
        <v>455</v>
      </c>
      <c r="G80" s="128">
        <v>4153200</v>
      </c>
      <c r="H80" s="128">
        <f>'Прил1-Отчет'!D327</f>
        <v>4153200</v>
      </c>
      <c r="I80" s="128">
        <f>'Прил1-Отчет'!E327</f>
        <v>4008166</v>
      </c>
      <c r="J80" s="122">
        <f t="shared" si="6"/>
        <v>96.50789752480016</v>
      </c>
      <c r="K80" s="122">
        <f t="shared" si="5"/>
        <v>96.50789752480016</v>
      </c>
    </row>
    <row r="81" spans="1:11" ht="69.75" customHeight="1">
      <c r="A81" s="117" t="s">
        <v>669</v>
      </c>
      <c r="B81" s="318" t="s">
        <v>258</v>
      </c>
      <c r="C81" s="49" t="s">
        <v>24</v>
      </c>
      <c r="D81" s="52" t="s">
        <v>414</v>
      </c>
      <c r="E81" s="52" t="s">
        <v>507</v>
      </c>
      <c r="F81" s="52"/>
      <c r="G81" s="349">
        <f>G82</f>
        <v>1739800</v>
      </c>
      <c r="H81" s="349">
        <f>H82</f>
        <v>1941600</v>
      </c>
      <c r="I81" s="349">
        <f>I82</f>
        <v>1935968.11</v>
      </c>
      <c r="J81" s="370">
        <f t="shared" si="6"/>
        <v>111.27532532474997</v>
      </c>
      <c r="K81" s="370">
        <f t="shared" si="5"/>
        <v>99.70993562010713</v>
      </c>
    </row>
    <row r="82" spans="1:11" ht="31.5">
      <c r="A82" s="115" t="s">
        <v>670</v>
      </c>
      <c r="B82" s="326" t="s">
        <v>500</v>
      </c>
      <c r="C82" s="51" t="s">
        <v>24</v>
      </c>
      <c r="D82" s="113" t="s">
        <v>414</v>
      </c>
      <c r="E82" s="113" t="s">
        <v>507</v>
      </c>
      <c r="F82" s="113" t="s">
        <v>455</v>
      </c>
      <c r="G82" s="128">
        <v>1739800</v>
      </c>
      <c r="H82" s="128">
        <f>'Прил1-Отчет'!D330</f>
        <v>1941600</v>
      </c>
      <c r="I82" s="128">
        <f>'Прил1-Отчет'!E330</f>
        <v>1935968.11</v>
      </c>
      <c r="J82" s="122">
        <f t="shared" si="6"/>
        <v>111.27532532474997</v>
      </c>
      <c r="K82" s="122">
        <f t="shared" si="5"/>
        <v>99.70993562010713</v>
      </c>
    </row>
    <row r="83" spans="1:11" ht="69.75" customHeight="1">
      <c r="A83" s="117" t="s">
        <v>669</v>
      </c>
      <c r="B83" s="318" t="s">
        <v>874</v>
      </c>
      <c r="C83" s="49" t="s">
        <v>24</v>
      </c>
      <c r="D83" s="52" t="s">
        <v>414</v>
      </c>
      <c r="E83" s="52" t="s">
        <v>873</v>
      </c>
      <c r="F83" s="52"/>
      <c r="G83" s="349">
        <f>G84</f>
        <v>0</v>
      </c>
      <c r="H83" s="349">
        <f>H84</f>
        <v>5600</v>
      </c>
      <c r="I83" s="349">
        <f>I84</f>
        <v>5600</v>
      </c>
      <c r="J83" s="370" t="e">
        <f>I83/G83*100</f>
        <v>#DIV/0!</v>
      </c>
      <c r="K83" s="370">
        <f>I83/H83*100</f>
        <v>100</v>
      </c>
    </row>
    <row r="84" spans="1:11" ht="31.5">
      <c r="A84" s="115" t="s">
        <v>670</v>
      </c>
      <c r="B84" s="326" t="s">
        <v>500</v>
      </c>
      <c r="C84" s="51" t="s">
        <v>24</v>
      </c>
      <c r="D84" s="113" t="s">
        <v>414</v>
      </c>
      <c r="E84" s="113" t="s">
        <v>873</v>
      </c>
      <c r="F84" s="113" t="s">
        <v>455</v>
      </c>
      <c r="G84" s="128">
        <v>0</v>
      </c>
      <c r="H84" s="128">
        <f>'Прил1-Отчет'!D332</f>
        <v>5600</v>
      </c>
      <c r="I84" s="128">
        <f>'Прил1-Отчет'!E332</f>
        <v>5600</v>
      </c>
      <c r="J84" s="122" t="e">
        <f>I84/G84*100</f>
        <v>#DIV/0!</v>
      </c>
      <c r="K84" s="122">
        <f>I84/H84*100</f>
        <v>100</v>
      </c>
    </row>
    <row r="85" spans="1:11" ht="31.5">
      <c r="A85" s="117" t="s">
        <v>400</v>
      </c>
      <c r="B85" s="318" t="s">
        <v>700</v>
      </c>
      <c r="C85" s="49" t="s">
        <v>24</v>
      </c>
      <c r="D85" s="52" t="s">
        <v>702</v>
      </c>
      <c r="E85" s="52"/>
      <c r="F85" s="52"/>
      <c r="G85" s="349">
        <f>G86</f>
        <v>67300</v>
      </c>
      <c r="H85" s="349">
        <f aca="true" t="shared" si="13" ref="G85:I86">H86</f>
        <v>124000</v>
      </c>
      <c r="I85" s="349">
        <f t="shared" si="13"/>
        <v>123990.8</v>
      </c>
      <c r="J85" s="349">
        <v>0</v>
      </c>
      <c r="K85" s="349">
        <f>K86+K88</f>
        <v>196.84182864526122</v>
      </c>
    </row>
    <row r="86" spans="1:11" ht="18.75">
      <c r="A86" s="117" t="s">
        <v>402</v>
      </c>
      <c r="B86" s="330" t="s">
        <v>701</v>
      </c>
      <c r="C86" s="52" t="s">
        <v>24</v>
      </c>
      <c r="D86" s="52" t="s">
        <v>703</v>
      </c>
      <c r="E86" s="52" t="s">
        <v>448</v>
      </c>
      <c r="F86" s="17"/>
      <c r="G86" s="349">
        <f t="shared" si="13"/>
        <v>67300</v>
      </c>
      <c r="H86" s="349">
        <f t="shared" si="13"/>
        <v>124000</v>
      </c>
      <c r="I86" s="349">
        <f t="shared" si="13"/>
        <v>123990.8</v>
      </c>
      <c r="J86" s="370">
        <v>0</v>
      </c>
      <c r="K86" s="370">
        <f>I86/H86*100</f>
        <v>99.99258064516128</v>
      </c>
    </row>
    <row r="87" spans="1:11" ht="18.75">
      <c r="A87" s="118" t="s">
        <v>528</v>
      </c>
      <c r="B87" s="369" t="s">
        <v>701</v>
      </c>
      <c r="C87" s="51" t="s">
        <v>24</v>
      </c>
      <c r="D87" s="113" t="s">
        <v>703</v>
      </c>
      <c r="E87" s="113" t="s">
        <v>448</v>
      </c>
      <c r="F87" s="113" t="s">
        <v>284</v>
      </c>
      <c r="G87" s="128">
        <v>67300</v>
      </c>
      <c r="H87" s="128">
        <f>'Прил1-Отчет'!D348</f>
        <v>124000</v>
      </c>
      <c r="I87" s="128">
        <f>'Прил1-Отчет'!E348</f>
        <v>123990.8</v>
      </c>
      <c r="J87" s="122">
        <v>0</v>
      </c>
      <c r="K87" s="122">
        <f>I87/H87*100</f>
        <v>99.99258064516128</v>
      </c>
    </row>
    <row r="88" spans="1:11" ht="63">
      <c r="A88" s="388" t="s">
        <v>508</v>
      </c>
      <c r="B88" s="389" t="s">
        <v>155</v>
      </c>
      <c r="C88" s="390" t="s">
        <v>24</v>
      </c>
      <c r="D88" s="391"/>
      <c r="E88" s="392"/>
      <c r="F88" s="391"/>
      <c r="G88" s="393">
        <f>G89+G100+G104+G108+G122+G130</f>
        <v>14468200</v>
      </c>
      <c r="H88" s="393">
        <f>H89+H100+H104+H108+H122+H130</f>
        <v>16013300</v>
      </c>
      <c r="I88" s="393">
        <f>I89+I100+I104+I108+I122+I130</f>
        <v>15508760.63</v>
      </c>
      <c r="J88" s="394">
        <f t="shared" si="6"/>
        <v>107.19205312340168</v>
      </c>
      <c r="K88" s="394">
        <f t="shared" si="5"/>
        <v>96.84924800009992</v>
      </c>
    </row>
    <row r="89" spans="1:11" ht="18.75">
      <c r="A89" s="117" t="s">
        <v>368</v>
      </c>
      <c r="B89" s="318" t="s">
        <v>55</v>
      </c>
      <c r="C89" s="49" t="s">
        <v>24</v>
      </c>
      <c r="D89" s="52" t="s">
        <v>370</v>
      </c>
      <c r="E89" s="124"/>
      <c r="F89" s="52"/>
      <c r="G89" s="121">
        <f>G90</f>
        <v>10293600</v>
      </c>
      <c r="H89" s="121">
        <f>H90</f>
        <v>11310800</v>
      </c>
      <c r="I89" s="121">
        <f>I90</f>
        <v>10806313.64</v>
      </c>
      <c r="J89" s="370">
        <f t="shared" si="6"/>
        <v>104.98089725654776</v>
      </c>
      <c r="K89" s="370">
        <f t="shared" si="5"/>
        <v>95.5397818014641</v>
      </c>
    </row>
    <row r="90" spans="1:11" ht="18.75">
      <c r="A90" s="117" t="s">
        <v>442</v>
      </c>
      <c r="B90" s="318" t="s">
        <v>150</v>
      </c>
      <c r="C90" s="49" t="s">
        <v>24</v>
      </c>
      <c r="D90" s="52" t="s">
        <v>379</v>
      </c>
      <c r="E90" s="124"/>
      <c r="F90" s="52"/>
      <c r="G90" s="121">
        <f>G91+G96</f>
        <v>10293600</v>
      </c>
      <c r="H90" s="121">
        <f>H91+H96</f>
        <v>11310800</v>
      </c>
      <c r="I90" s="121">
        <f>I91+I96</f>
        <v>10806313.64</v>
      </c>
      <c r="J90" s="370">
        <f t="shared" si="6"/>
        <v>104.98089725654776</v>
      </c>
      <c r="K90" s="370">
        <f t="shared" si="5"/>
        <v>95.5397818014641</v>
      </c>
    </row>
    <row r="91" spans="1:11" ht="78.75">
      <c r="A91" s="117" t="s">
        <v>355</v>
      </c>
      <c r="B91" s="320" t="s">
        <v>509</v>
      </c>
      <c r="C91" s="49" t="s">
        <v>24</v>
      </c>
      <c r="D91" s="52" t="s">
        <v>379</v>
      </c>
      <c r="E91" s="52" t="s">
        <v>510</v>
      </c>
      <c r="F91" s="52"/>
      <c r="G91" s="349">
        <f>G92+G93+G95+G94</f>
        <v>9813600</v>
      </c>
      <c r="H91" s="349">
        <f>H92+H93+H95+H94</f>
        <v>10830800</v>
      </c>
      <c r="I91" s="349">
        <f>I92+I93+I95+I94</f>
        <v>10326313.64</v>
      </c>
      <c r="J91" s="370">
        <f t="shared" si="6"/>
        <v>105.22452148039456</v>
      </c>
      <c r="K91" s="370">
        <f t="shared" si="5"/>
        <v>95.34211360194999</v>
      </c>
    </row>
    <row r="92" spans="1:11" ht="78.75">
      <c r="A92" s="118" t="s">
        <v>356</v>
      </c>
      <c r="B92" s="321" t="s">
        <v>446</v>
      </c>
      <c r="C92" s="51" t="s">
        <v>24</v>
      </c>
      <c r="D92" s="113" t="s">
        <v>379</v>
      </c>
      <c r="E92" s="125" t="s">
        <v>510</v>
      </c>
      <c r="F92" s="113" t="s">
        <v>447</v>
      </c>
      <c r="G92" s="128">
        <v>8754700</v>
      </c>
      <c r="H92" s="128">
        <f>'Прил1-Отчет'!D174+'Прил1-Отчет'!D177</f>
        <v>8692600</v>
      </c>
      <c r="I92" s="128">
        <f>'Прил1-Отчет'!E174+'Прил1-Отчет'!E177</f>
        <v>8196959.4</v>
      </c>
      <c r="J92" s="122">
        <f t="shared" si="6"/>
        <v>93.62924372051584</v>
      </c>
      <c r="K92" s="122">
        <f t="shared" si="5"/>
        <v>94.29813174424223</v>
      </c>
    </row>
    <row r="93" spans="1:11" ht="31.5">
      <c r="A93" s="118" t="s">
        <v>357</v>
      </c>
      <c r="B93" s="319" t="s">
        <v>245</v>
      </c>
      <c r="C93" s="51" t="s">
        <v>24</v>
      </c>
      <c r="D93" s="113" t="s">
        <v>379</v>
      </c>
      <c r="E93" s="113" t="s">
        <v>510</v>
      </c>
      <c r="F93" s="113" t="s">
        <v>452</v>
      </c>
      <c r="G93" s="128">
        <v>1058600</v>
      </c>
      <c r="H93" s="123">
        <f>'Прил1-Отчет'!D179+'Прил1-Отчет'!D183</f>
        <v>2101400</v>
      </c>
      <c r="I93" s="123">
        <f>'Прил1-Отчет'!E179+'Прил1-Отчет'!E183</f>
        <v>2093012</v>
      </c>
      <c r="J93" s="122">
        <f t="shared" si="6"/>
        <v>197.7150954090308</v>
      </c>
      <c r="K93" s="122">
        <f t="shared" si="5"/>
        <v>99.60083753688018</v>
      </c>
    </row>
    <row r="94" spans="1:11" ht="31.5">
      <c r="A94" s="118" t="s">
        <v>358</v>
      </c>
      <c r="B94" s="327" t="s">
        <v>862</v>
      </c>
      <c r="C94" s="54" t="s">
        <v>24</v>
      </c>
      <c r="D94" s="18" t="s">
        <v>379</v>
      </c>
      <c r="E94" s="129" t="s">
        <v>510</v>
      </c>
      <c r="F94" s="18" t="s">
        <v>455</v>
      </c>
      <c r="G94" s="128">
        <v>0</v>
      </c>
      <c r="H94" s="130">
        <f>'Прил1-Отчет'!D189</f>
        <v>36400</v>
      </c>
      <c r="I94" s="130">
        <f>'Прил1-Отчет'!E189</f>
        <v>36342.24</v>
      </c>
      <c r="J94" s="122">
        <v>0</v>
      </c>
      <c r="K94" s="122">
        <v>0</v>
      </c>
    </row>
    <row r="95" spans="1:11" ht="18.75">
      <c r="A95" s="118" t="s">
        <v>864</v>
      </c>
      <c r="B95" s="327" t="s">
        <v>456</v>
      </c>
      <c r="C95" s="54" t="s">
        <v>24</v>
      </c>
      <c r="D95" s="18" t="s">
        <v>379</v>
      </c>
      <c r="E95" s="129" t="s">
        <v>510</v>
      </c>
      <c r="F95" s="18" t="s">
        <v>457</v>
      </c>
      <c r="G95" s="128">
        <v>300</v>
      </c>
      <c r="H95" s="130">
        <f>'Прил1-Отчет'!D190</f>
        <v>400</v>
      </c>
      <c r="I95" s="130">
        <f>'Прил1-Отчет'!E190</f>
        <v>0</v>
      </c>
      <c r="J95" s="122">
        <v>0</v>
      </c>
      <c r="K95" s="122">
        <v>0</v>
      </c>
    </row>
    <row r="96" spans="1:11" ht="31.5">
      <c r="A96" s="114" t="s">
        <v>449</v>
      </c>
      <c r="B96" s="320" t="s">
        <v>468</v>
      </c>
      <c r="C96" s="61" t="s">
        <v>24</v>
      </c>
      <c r="D96" s="17" t="s">
        <v>379</v>
      </c>
      <c r="E96" s="52" t="s">
        <v>469</v>
      </c>
      <c r="F96" s="17"/>
      <c r="G96" s="349">
        <f>G97</f>
        <v>480000</v>
      </c>
      <c r="H96" s="349">
        <f>H97</f>
        <v>480000</v>
      </c>
      <c r="I96" s="349">
        <f>I97</f>
        <v>480000</v>
      </c>
      <c r="J96" s="370">
        <f t="shared" si="6"/>
        <v>100</v>
      </c>
      <c r="K96" s="370">
        <f t="shared" si="5"/>
        <v>100</v>
      </c>
    </row>
    <row r="97" spans="1:11" ht="31.5">
      <c r="A97" s="118" t="s">
        <v>450</v>
      </c>
      <c r="B97" s="319" t="s">
        <v>245</v>
      </c>
      <c r="C97" s="51" t="s">
        <v>24</v>
      </c>
      <c r="D97" s="113" t="s">
        <v>379</v>
      </c>
      <c r="E97" s="113" t="s">
        <v>469</v>
      </c>
      <c r="F97" s="113" t="s">
        <v>452</v>
      </c>
      <c r="G97" s="128">
        <v>480000</v>
      </c>
      <c r="H97" s="123">
        <v>480000</v>
      </c>
      <c r="I97" s="127">
        <v>480000</v>
      </c>
      <c r="J97" s="122">
        <f t="shared" si="6"/>
        <v>100</v>
      </c>
      <c r="K97" s="122">
        <v>0</v>
      </c>
    </row>
    <row r="98" spans="1:11" ht="15.75" hidden="1">
      <c r="A98" s="132" t="s">
        <v>511</v>
      </c>
      <c r="B98" s="317" t="s">
        <v>310</v>
      </c>
      <c r="C98" s="17" t="s">
        <v>24</v>
      </c>
      <c r="D98" s="17" t="s">
        <v>379</v>
      </c>
      <c r="E98" s="17" t="s">
        <v>472</v>
      </c>
      <c r="F98" s="17"/>
      <c r="G98" s="128">
        <v>0</v>
      </c>
      <c r="H98" s="130">
        <v>0</v>
      </c>
      <c r="I98" s="131">
        <v>0</v>
      </c>
      <c r="J98" s="122" t="e">
        <f t="shared" si="6"/>
        <v>#DIV/0!</v>
      </c>
      <c r="K98" s="122" t="e">
        <f t="shared" si="5"/>
        <v>#DIV/0!</v>
      </c>
    </row>
    <row r="99" spans="1:11" ht="31.5" hidden="1">
      <c r="A99" s="133" t="s">
        <v>512</v>
      </c>
      <c r="B99" s="327" t="s">
        <v>245</v>
      </c>
      <c r="C99" s="18" t="s">
        <v>24</v>
      </c>
      <c r="D99" s="18" t="s">
        <v>379</v>
      </c>
      <c r="E99" s="18" t="s">
        <v>472</v>
      </c>
      <c r="F99" s="18" t="s">
        <v>452</v>
      </c>
      <c r="G99" s="128">
        <v>0</v>
      </c>
      <c r="H99" s="130">
        <v>0</v>
      </c>
      <c r="I99" s="131">
        <v>0</v>
      </c>
      <c r="J99" s="122" t="e">
        <f t="shared" si="6"/>
        <v>#DIV/0!</v>
      </c>
      <c r="K99" s="122" t="e">
        <f t="shared" si="5"/>
        <v>#DIV/0!</v>
      </c>
    </row>
    <row r="100" spans="1:11" ht="33.75" customHeight="1">
      <c r="A100" s="280" t="s">
        <v>53</v>
      </c>
      <c r="B100" s="318" t="s">
        <v>380</v>
      </c>
      <c r="C100" s="49" t="s">
        <v>24</v>
      </c>
      <c r="D100" s="52" t="s">
        <v>381</v>
      </c>
      <c r="E100" s="52"/>
      <c r="F100" s="52"/>
      <c r="G100" s="349">
        <f>G101</f>
        <v>5000</v>
      </c>
      <c r="H100" s="349">
        <f aca="true" t="shared" si="14" ref="H100:I102">H101</f>
        <v>5000</v>
      </c>
      <c r="I100" s="349">
        <f t="shared" si="14"/>
        <v>5000</v>
      </c>
      <c r="J100" s="370">
        <f t="shared" si="6"/>
        <v>100</v>
      </c>
      <c r="K100" s="370">
        <f t="shared" si="5"/>
        <v>100</v>
      </c>
    </row>
    <row r="101" spans="1:11" ht="53.25" customHeight="1">
      <c r="A101" s="117" t="s">
        <v>382</v>
      </c>
      <c r="B101" s="20" t="s">
        <v>383</v>
      </c>
      <c r="C101" s="49" t="s">
        <v>24</v>
      </c>
      <c r="D101" s="52" t="s">
        <v>384</v>
      </c>
      <c r="E101" s="52"/>
      <c r="F101" s="52"/>
      <c r="G101" s="349">
        <f>G102</f>
        <v>5000</v>
      </c>
      <c r="H101" s="349">
        <f t="shared" si="14"/>
        <v>5000</v>
      </c>
      <c r="I101" s="349">
        <f t="shared" si="14"/>
        <v>5000</v>
      </c>
      <c r="J101" s="370">
        <f t="shared" si="6"/>
        <v>100</v>
      </c>
      <c r="K101" s="370">
        <f t="shared" si="5"/>
        <v>100</v>
      </c>
    </row>
    <row r="102" spans="1:11" ht="144.75" customHeight="1">
      <c r="A102" s="117" t="s">
        <v>476</v>
      </c>
      <c r="B102" s="322" t="s">
        <v>515</v>
      </c>
      <c r="C102" s="49" t="s">
        <v>24</v>
      </c>
      <c r="D102" s="52" t="s">
        <v>384</v>
      </c>
      <c r="E102" s="52" t="s">
        <v>516</v>
      </c>
      <c r="F102" s="52"/>
      <c r="G102" s="349">
        <f>G103</f>
        <v>5000</v>
      </c>
      <c r="H102" s="349">
        <f t="shared" si="14"/>
        <v>5000</v>
      </c>
      <c r="I102" s="349">
        <f t="shared" si="14"/>
        <v>5000</v>
      </c>
      <c r="J102" s="370">
        <f t="shared" si="6"/>
        <v>100</v>
      </c>
      <c r="K102" s="370">
        <f t="shared" si="5"/>
        <v>100</v>
      </c>
    </row>
    <row r="103" spans="1:11" ht="31.5">
      <c r="A103" s="118" t="s">
        <v>479</v>
      </c>
      <c r="B103" s="319" t="s">
        <v>245</v>
      </c>
      <c r="C103" s="51" t="s">
        <v>24</v>
      </c>
      <c r="D103" s="113" t="s">
        <v>384</v>
      </c>
      <c r="E103" s="113" t="s">
        <v>516</v>
      </c>
      <c r="F103" s="113" t="s">
        <v>452</v>
      </c>
      <c r="G103" s="128">
        <v>5000</v>
      </c>
      <c r="H103" s="128">
        <f>'Прил1-Отчет'!D207</f>
        <v>5000</v>
      </c>
      <c r="I103" s="128">
        <f>'Прил1-Отчет'!E207</f>
        <v>5000</v>
      </c>
      <c r="J103" s="122">
        <f t="shared" si="6"/>
        <v>100</v>
      </c>
      <c r="K103" s="122">
        <f t="shared" si="5"/>
        <v>100</v>
      </c>
    </row>
    <row r="104" spans="1:11" ht="20.25">
      <c r="A104" s="280" t="s">
        <v>367</v>
      </c>
      <c r="B104" s="318" t="s">
        <v>395</v>
      </c>
      <c r="C104" s="49" t="s">
        <v>24</v>
      </c>
      <c r="D104" s="52" t="s">
        <v>396</v>
      </c>
      <c r="E104" s="124"/>
      <c r="F104" s="52"/>
      <c r="G104" s="349">
        <f>G105</f>
        <v>5000</v>
      </c>
      <c r="H104" s="349">
        <f aca="true" t="shared" si="15" ref="H104:I106">H105</f>
        <v>5000</v>
      </c>
      <c r="I104" s="349">
        <f t="shared" si="15"/>
        <v>5000</v>
      </c>
      <c r="J104" s="370">
        <f aca="true" t="shared" si="16" ref="J104:J150">I104/G104*100</f>
        <v>100</v>
      </c>
      <c r="K104" s="370">
        <f aca="true" t="shared" si="17" ref="K104:K157">I104/H104*100</f>
        <v>100</v>
      </c>
    </row>
    <row r="105" spans="1:11" ht="31.5">
      <c r="A105" s="117" t="s">
        <v>386</v>
      </c>
      <c r="B105" s="318" t="s">
        <v>215</v>
      </c>
      <c r="C105" s="49" t="s">
        <v>24</v>
      </c>
      <c r="D105" s="52" t="s">
        <v>399</v>
      </c>
      <c r="E105" s="124"/>
      <c r="F105" s="52"/>
      <c r="G105" s="349">
        <f>G106</f>
        <v>5000</v>
      </c>
      <c r="H105" s="349">
        <f t="shared" si="15"/>
        <v>5000</v>
      </c>
      <c r="I105" s="349">
        <f t="shared" si="15"/>
        <v>5000</v>
      </c>
      <c r="J105" s="370">
        <f t="shared" si="16"/>
        <v>100</v>
      </c>
      <c r="K105" s="370">
        <f t="shared" si="17"/>
        <v>100</v>
      </c>
    </row>
    <row r="106" spans="1:11" ht="63">
      <c r="A106" s="117" t="s">
        <v>488</v>
      </c>
      <c r="B106" s="318" t="s">
        <v>518</v>
      </c>
      <c r="C106" s="49" t="s">
        <v>24</v>
      </c>
      <c r="D106" s="52" t="s">
        <v>399</v>
      </c>
      <c r="E106" s="124" t="s">
        <v>519</v>
      </c>
      <c r="F106" s="52"/>
      <c r="G106" s="349">
        <f>G107</f>
        <v>5000</v>
      </c>
      <c r="H106" s="349">
        <f t="shared" si="15"/>
        <v>5000</v>
      </c>
      <c r="I106" s="349">
        <f t="shared" si="15"/>
        <v>5000</v>
      </c>
      <c r="J106" s="370">
        <f t="shared" si="16"/>
        <v>100</v>
      </c>
      <c r="K106" s="370">
        <f t="shared" si="17"/>
        <v>100</v>
      </c>
    </row>
    <row r="107" spans="1:11" ht="31.5">
      <c r="A107" s="118" t="s">
        <v>491</v>
      </c>
      <c r="B107" s="319" t="s">
        <v>245</v>
      </c>
      <c r="C107" s="51" t="s">
        <v>24</v>
      </c>
      <c r="D107" s="113" t="s">
        <v>399</v>
      </c>
      <c r="E107" s="125" t="s">
        <v>519</v>
      </c>
      <c r="F107" s="113" t="s">
        <v>452</v>
      </c>
      <c r="G107" s="128">
        <v>5000</v>
      </c>
      <c r="H107" s="128">
        <f>'Прил1-Отчет'!D272</f>
        <v>5000</v>
      </c>
      <c r="I107" s="128">
        <f>'Прил1-Отчет'!E272</f>
        <v>5000</v>
      </c>
      <c r="J107" s="122">
        <f t="shared" si="16"/>
        <v>100</v>
      </c>
      <c r="K107" s="122">
        <f t="shared" si="17"/>
        <v>100</v>
      </c>
    </row>
    <row r="108" spans="1:11" ht="18.75">
      <c r="A108" s="117" t="s">
        <v>388</v>
      </c>
      <c r="B108" s="318" t="s">
        <v>220</v>
      </c>
      <c r="C108" s="49" t="s">
        <v>24</v>
      </c>
      <c r="D108" s="52" t="s">
        <v>401</v>
      </c>
      <c r="E108" s="124"/>
      <c r="F108" s="52"/>
      <c r="G108" s="349">
        <f>G110+G112+G114+G116+G118+G120</f>
        <v>25400</v>
      </c>
      <c r="H108" s="349">
        <f>H110+H112+H114+H116+H118+H120</f>
        <v>25400</v>
      </c>
      <c r="I108" s="349">
        <f>I110+I112+I114+I116+I118+I120</f>
        <v>25400</v>
      </c>
      <c r="J108" s="370">
        <f t="shared" si="16"/>
        <v>100</v>
      </c>
      <c r="K108" s="370">
        <f t="shared" si="17"/>
        <v>100</v>
      </c>
    </row>
    <row r="109" spans="1:11" ht="31.5">
      <c r="A109" s="117" t="s">
        <v>391</v>
      </c>
      <c r="B109" s="318" t="s">
        <v>522</v>
      </c>
      <c r="C109" s="49" t="s">
        <v>24</v>
      </c>
      <c r="D109" s="52" t="s">
        <v>405</v>
      </c>
      <c r="E109" s="52"/>
      <c r="F109" s="52"/>
      <c r="G109" s="349">
        <f>G110+G112+G114+G116+G118+G120</f>
        <v>25400</v>
      </c>
      <c r="H109" s="349">
        <f>H110+H112+H114+H116+H118+H120</f>
        <v>25400</v>
      </c>
      <c r="I109" s="349">
        <f>I110+I112+I114+I116+I118+I120</f>
        <v>25400</v>
      </c>
      <c r="J109" s="370">
        <f t="shared" si="16"/>
        <v>100</v>
      </c>
      <c r="K109" s="370">
        <f t="shared" si="17"/>
        <v>100</v>
      </c>
    </row>
    <row r="110" spans="1:11" ht="78.75">
      <c r="A110" s="117" t="s">
        <v>492</v>
      </c>
      <c r="B110" s="318" t="s">
        <v>520</v>
      </c>
      <c r="C110" s="49" t="s">
        <v>24</v>
      </c>
      <c r="D110" s="52" t="s">
        <v>405</v>
      </c>
      <c r="E110" s="52" t="s">
        <v>521</v>
      </c>
      <c r="F110" s="52"/>
      <c r="G110" s="349">
        <f>G111</f>
        <v>2400</v>
      </c>
      <c r="H110" s="349">
        <f>H111</f>
        <v>2400</v>
      </c>
      <c r="I110" s="349">
        <f>I111</f>
        <v>2400</v>
      </c>
      <c r="J110" s="370">
        <f>I110/G110*100</f>
        <v>100</v>
      </c>
      <c r="K110" s="370">
        <f>I110/H110*100</f>
        <v>100</v>
      </c>
    </row>
    <row r="111" spans="1:11" ht="31.5">
      <c r="A111" s="118" t="s">
        <v>495</v>
      </c>
      <c r="B111" s="319" t="s">
        <v>245</v>
      </c>
      <c r="C111" s="51" t="s">
        <v>24</v>
      </c>
      <c r="D111" s="113" t="s">
        <v>405</v>
      </c>
      <c r="E111" s="113" t="s">
        <v>521</v>
      </c>
      <c r="F111" s="113" t="s">
        <v>452</v>
      </c>
      <c r="G111" s="128">
        <v>2400</v>
      </c>
      <c r="H111" s="123">
        <f>'Прил1-Отчет'!D282</f>
        <v>2400</v>
      </c>
      <c r="I111" s="123">
        <f>'Прил1-Отчет'!E282</f>
        <v>2400</v>
      </c>
      <c r="J111" s="122">
        <f>I111/G111*100</f>
        <v>100</v>
      </c>
      <c r="K111" s="122">
        <f>I111/H111*100</f>
        <v>100</v>
      </c>
    </row>
    <row r="112" spans="1:11" ht="78.75">
      <c r="A112" s="117" t="s">
        <v>776</v>
      </c>
      <c r="B112" s="318" t="s">
        <v>231</v>
      </c>
      <c r="C112" s="49" t="s">
        <v>24</v>
      </c>
      <c r="D112" s="49" t="s">
        <v>405</v>
      </c>
      <c r="E112" s="52" t="s">
        <v>523</v>
      </c>
      <c r="F112" s="52"/>
      <c r="G112" s="349">
        <f>G113</f>
        <v>5000</v>
      </c>
      <c r="H112" s="349">
        <f>H113</f>
        <v>5000</v>
      </c>
      <c r="I112" s="349">
        <f>I113</f>
        <v>5000</v>
      </c>
      <c r="J112" s="370">
        <f t="shared" si="16"/>
        <v>100</v>
      </c>
      <c r="K112" s="370">
        <f t="shared" si="17"/>
        <v>100</v>
      </c>
    </row>
    <row r="113" spans="1:11" ht="31.5">
      <c r="A113" s="118" t="s">
        <v>777</v>
      </c>
      <c r="B113" s="319" t="s">
        <v>245</v>
      </c>
      <c r="C113" s="51" t="s">
        <v>24</v>
      </c>
      <c r="D113" s="51" t="s">
        <v>405</v>
      </c>
      <c r="E113" s="113" t="s">
        <v>523</v>
      </c>
      <c r="F113" s="113" t="s">
        <v>452</v>
      </c>
      <c r="G113" s="128">
        <v>5000</v>
      </c>
      <c r="H113" s="128">
        <f>'Прил1-Отчет'!D284</f>
        <v>5000</v>
      </c>
      <c r="I113" s="128">
        <f>'Прил1-Отчет'!E284</f>
        <v>5000</v>
      </c>
      <c r="J113" s="122">
        <f t="shared" si="16"/>
        <v>100</v>
      </c>
      <c r="K113" s="122">
        <f t="shared" si="17"/>
        <v>100</v>
      </c>
    </row>
    <row r="114" spans="1:11" ht="123" customHeight="1">
      <c r="A114" s="117" t="s">
        <v>778</v>
      </c>
      <c r="B114" s="20" t="s">
        <v>513</v>
      </c>
      <c r="C114" s="49" t="s">
        <v>24</v>
      </c>
      <c r="D114" s="49" t="s">
        <v>405</v>
      </c>
      <c r="E114" s="52" t="s">
        <v>514</v>
      </c>
      <c r="F114" s="52"/>
      <c r="G114" s="349">
        <f>G115</f>
        <v>5000</v>
      </c>
      <c r="H114" s="349">
        <f>H115</f>
        <v>5000</v>
      </c>
      <c r="I114" s="349">
        <f>I115</f>
        <v>5000</v>
      </c>
      <c r="J114" s="370">
        <f>I114/G114*100</f>
        <v>100</v>
      </c>
      <c r="K114" s="370">
        <f>I114/H114*100</f>
        <v>100</v>
      </c>
    </row>
    <row r="115" spans="1:11" ht="31.5">
      <c r="A115" s="118" t="s">
        <v>779</v>
      </c>
      <c r="B115" s="319" t="s">
        <v>245</v>
      </c>
      <c r="C115" s="51" t="s">
        <v>24</v>
      </c>
      <c r="D115" s="51" t="s">
        <v>405</v>
      </c>
      <c r="E115" s="113" t="s">
        <v>514</v>
      </c>
      <c r="F115" s="113" t="s">
        <v>452</v>
      </c>
      <c r="G115" s="128">
        <v>5000</v>
      </c>
      <c r="H115" s="128">
        <f>'Прил1-Отчет'!D287</f>
        <v>5000</v>
      </c>
      <c r="I115" s="128">
        <f>'Прил1-Отчет'!E287</f>
        <v>5000</v>
      </c>
      <c r="J115" s="122">
        <f>I115/G115*100</f>
        <v>100</v>
      </c>
      <c r="K115" s="122">
        <f>I115/H115*100</f>
        <v>100</v>
      </c>
    </row>
    <row r="116" spans="1:11" ht="78.75">
      <c r="A116" s="117" t="s">
        <v>780</v>
      </c>
      <c r="B116" s="339" t="s">
        <v>524</v>
      </c>
      <c r="C116" s="49" t="s">
        <v>24</v>
      </c>
      <c r="D116" s="52" t="s">
        <v>405</v>
      </c>
      <c r="E116" s="52" t="s">
        <v>525</v>
      </c>
      <c r="F116" s="52"/>
      <c r="G116" s="349">
        <f>G117</f>
        <v>5000</v>
      </c>
      <c r="H116" s="349">
        <f>H117</f>
        <v>5000</v>
      </c>
      <c r="I116" s="349">
        <f>I117</f>
        <v>5000</v>
      </c>
      <c r="J116" s="370">
        <f t="shared" si="16"/>
        <v>100</v>
      </c>
      <c r="K116" s="370">
        <f t="shared" si="17"/>
        <v>100</v>
      </c>
    </row>
    <row r="117" spans="1:11" ht="31.5">
      <c r="A117" s="118" t="s">
        <v>781</v>
      </c>
      <c r="B117" s="319" t="s">
        <v>245</v>
      </c>
      <c r="C117" s="51" t="s">
        <v>24</v>
      </c>
      <c r="D117" s="51" t="s">
        <v>405</v>
      </c>
      <c r="E117" s="113" t="s">
        <v>525</v>
      </c>
      <c r="F117" s="113" t="s">
        <v>452</v>
      </c>
      <c r="G117" s="128">
        <v>5000</v>
      </c>
      <c r="H117" s="128">
        <f>'Прил1-Отчет'!D290</f>
        <v>5000</v>
      </c>
      <c r="I117" s="128">
        <f>'Прил1-Отчет'!E290</f>
        <v>5000</v>
      </c>
      <c r="J117" s="122">
        <f t="shared" si="16"/>
        <v>100</v>
      </c>
      <c r="K117" s="122">
        <f t="shared" si="17"/>
        <v>100</v>
      </c>
    </row>
    <row r="118" spans="1:11" ht="78.75">
      <c r="A118" s="117" t="s">
        <v>782</v>
      </c>
      <c r="B118" s="318" t="s">
        <v>562</v>
      </c>
      <c r="C118" s="49" t="s">
        <v>24</v>
      </c>
      <c r="D118" s="49" t="s">
        <v>405</v>
      </c>
      <c r="E118" s="52" t="s">
        <v>526</v>
      </c>
      <c r="F118" s="52"/>
      <c r="G118" s="349">
        <f>G119</f>
        <v>5000</v>
      </c>
      <c r="H118" s="349">
        <f>H119</f>
        <v>5000</v>
      </c>
      <c r="I118" s="349">
        <f>I119</f>
        <v>5000</v>
      </c>
      <c r="J118" s="370">
        <f t="shared" si="16"/>
        <v>100</v>
      </c>
      <c r="K118" s="370">
        <f t="shared" si="17"/>
        <v>100</v>
      </c>
    </row>
    <row r="119" spans="1:11" ht="31.5">
      <c r="A119" s="118" t="s">
        <v>783</v>
      </c>
      <c r="B119" s="319" t="s">
        <v>245</v>
      </c>
      <c r="C119" s="51" t="s">
        <v>24</v>
      </c>
      <c r="D119" s="51" t="s">
        <v>405</v>
      </c>
      <c r="E119" s="113" t="s">
        <v>526</v>
      </c>
      <c r="F119" s="113" t="s">
        <v>452</v>
      </c>
      <c r="G119" s="128">
        <v>5000</v>
      </c>
      <c r="H119" s="128">
        <f>'Прил1-Отчет'!D294</f>
        <v>5000</v>
      </c>
      <c r="I119" s="128">
        <f>'Прил1-Отчет'!E294</f>
        <v>5000</v>
      </c>
      <c r="J119" s="122">
        <f t="shared" si="16"/>
        <v>100</v>
      </c>
      <c r="K119" s="122">
        <f t="shared" si="17"/>
        <v>100</v>
      </c>
    </row>
    <row r="120" spans="1:11" ht="126">
      <c r="A120" s="117" t="s">
        <v>784</v>
      </c>
      <c r="B120" s="318" t="s">
        <v>627</v>
      </c>
      <c r="C120" s="49" t="s">
        <v>24</v>
      </c>
      <c r="D120" s="49" t="s">
        <v>405</v>
      </c>
      <c r="E120" s="52" t="s">
        <v>663</v>
      </c>
      <c r="F120" s="52"/>
      <c r="G120" s="349">
        <f>G121</f>
        <v>3000</v>
      </c>
      <c r="H120" s="349">
        <f>H121</f>
        <v>3000</v>
      </c>
      <c r="I120" s="349">
        <f>I121</f>
        <v>3000</v>
      </c>
      <c r="J120" s="370">
        <f>I120/G120*100</f>
        <v>100</v>
      </c>
      <c r="K120" s="370">
        <f>I120/H120*100</f>
        <v>100</v>
      </c>
    </row>
    <row r="121" spans="1:11" ht="31.5">
      <c r="A121" s="118" t="s">
        <v>785</v>
      </c>
      <c r="B121" s="319" t="s">
        <v>245</v>
      </c>
      <c r="C121" s="51" t="s">
        <v>24</v>
      </c>
      <c r="D121" s="51" t="s">
        <v>405</v>
      </c>
      <c r="E121" s="113" t="s">
        <v>663</v>
      </c>
      <c r="F121" s="113" t="s">
        <v>452</v>
      </c>
      <c r="G121" s="128">
        <v>3000</v>
      </c>
      <c r="H121" s="128">
        <f>'Прил1-Отчет'!D297</f>
        <v>3000</v>
      </c>
      <c r="I121" s="128">
        <f>'Прил1-Отчет'!E297</f>
        <v>3000</v>
      </c>
      <c r="J121" s="122">
        <f>I121/G121*100</f>
        <v>100</v>
      </c>
      <c r="K121" s="122">
        <f>I121/H121*100</f>
        <v>100</v>
      </c>
    </row>
    <row r="122" spans="1:11" ht="20.25">
      <c r="A122" s="280" t="s">
        <v>394</v>
      </c>
      <c r="B122" s="318" t="s">
        <v>407</v>
      </c>
      <c r="C122" s="49" t="s">
        <v>24</v>
      </c>
      <c r="D122" s="52" t="s">
        <v>408</v>
      </c>
      <c r="E122" s="52"/>
      <c r="F122" s="52"/>
      <c r="G122" s="349">
        <f>G123</f>
        <v>4134200</v>
      </c>
      <c r="H122" s="349">
        <f>H123</f>
        <v>4662100</v>
      </c>
      <c r="I122" s="349">
        <f>I123</f>
        <v>4662046.99</v>
      </c>
      <c r="J122" s="370">
        <f t="shared" si="16"/>
        <v>112.76781457113832</v>
      </c>
      <c r="K122" s="370">
        <f t="shared" si="17"/>
        <v>99.9988629587525</v>
      </c>
    </row>
    <row r="123" spans="1:11" ht="18.75">
      <c r="A123" s="117" t="s">
        <v>397</v>
      </c>
      <c r="B123" s="318" t="s">
        <v>527</v>
      </c>
      <c r="C123" s="49" t="s">
        <v>24</v>
      </c>
      <c r="D123" s="52" t="s">
        <v>410</v>
      </c>
      <c r="E123" s="52"/>
      <c r="F123" s="52"/>
      <c r="G123" s="349">
        <f>G124+G126+G128</f>
        <v>4134200</v>
      </c>
      <c r="H123" s="349">
        <f>H124+H126+H128</f>
        <v>4662100</v>
      </c>
      <c r="I123" s="349">
        <f>I124+I126+I128</f>
        <v>4662046.99</v>
      </c>
      <c r="J123" s="370">
        <f t="shared" si="16"/>
        <v>112.76781457113832</v>
      </c>
      <c r="K123" s="370">
        <f t="shared" si="17"/>
        <v>99.9988629587525</v>
      </c>
    </row>
    <row r="124" spans="1:11" ht="63">
      <c r="A124" s="132" t="s">
        <v>497</v>
      </c>
      <c r="B124" s="317" t="s">
        <v>242</v>
      </c>
      <c r="C124" s="17" t="s">
        <v>24</v>
      </c>
      <c r="D124" s="17" t="s">
        <v>529</v>
      </c>
      <c r="E124" s="17" t="s">
        <v>530</v>
      </c>
      <c r="F124" s="17"/>
      <c r="G124" s="371">
        <f>G125</f>
        <v>2807000</v>
      </c>
      <c r="H124" s="371">
        <f>H125</f>
        <v>2949200</v>
      </c>
      <c r="I124" s="371">
        <f>I125</f>
        <v>2949195.4</v>
      </c>
      <c r="J124" s="370">
        <f t="shared" si="16"/>
        <v>105.0657427858924</v>
      </c>
      <c r="K124" s="370">
        <f t="shared" si="17"/>
        <v>99.99984402549845</v>
      </c>
    </row>
    <row r="125" spans="1:11" ht="31.5">
      <c r="A125" s="133" t="s">
        <v>499</v>
      </c>
      <c r="B125" s="327" t="s">
        <v>245</v>
      </c>
      <c r="C125" s="18" t="s">
        <v>24</v>
      </c>
      <c r="D125" s="18" t="s">
        <v>410</v>
      </c>
      <c r="E125" s="18" t="s">
        <v>530</v>
      </c>
      <c r="F125" s="18" t="s">
        <v>452</v>
      </c>
      <c r="G125" s="372">
        <v>2807000</v>
      </c>
      <c r="H125" s="123">
        <f>'Прил1-Отчет'!D305</f>
        <v>2949200</v>
      </c>
      <c r="I125" s="123">
        <f>'Прил1-Отчет'!E305</f>
        <v>2949195.4</v>
      </c>
      <c r="J125" s="122">
        <f t="shared" si="16"/>
        <v>105.0657427858924</v>
      </c>
      <c r="K125" s="122">
        <f t="shared" si="17"/>
        <v>99.99984402549845</v>
      </c>
    </row>
    <row r="126" spans="1:11" ht="99" customHeight="1">
      <c r="A126" s="132" t="s">
        <v>501</v>
      </c>
      <c r="B126" s="333" t="s">
        <v>244</v>
      </c>
      <c r="C126" s="17" t="s">
        <v>24</v>
      </c>
      <c r="D126" s="17" t="s">
        <v>529</v>
      </c>
      <c r="E126" s="17" t="s">
        <v>532</v>
      </c>
      <c r="F126" s="17"/>
      <c r="G126" s="371">
        <f>G127</f>
        <v>1327200</v>
      </c>
      <c r="H126" s="371">
        <f>H127</f>
        <v>1426700</v>
      </c>
      <c r="I126" s="371">
        <f>I127</f>
        <v>1426700</v>
      </c>
      <c r="J126" s="370">
        <f t="shared" si="16"/>
        <v>107.49698613622665</v>
      </c>
      <c r="K126" s="370">
        <f t="shared" si="17"/>
        <v>100</v>
      </c>
    </row>
    <row r="127" spans="1:11" ht="31.5">
      <c r="A127" s="133" t="s">
        <v>503</v>
      </c>
      <c r="B127" s="327" t="s">
        <v>245</v>
      </c>
      <c r="C127" s="18" t="s">
        <v>24</v>
      </c>
      <c r="D127" s="18" t="s">
        <v>529</v>
      </c>
      <c r="E127" s="18" t="s">
        <v>532</v>
      </c>
      <c r="F127" s="18" t="s">
        <v>452</v>
      </c>
      <c r="G127" s="372">
        <v>1327200</v>
      </c>
      <c r="H127" s="123">
        <f>'Прил1-Отчет'!D310</f>
        <v>1426700</v>
      </c>
      <c r="I127" s="123">
        <f>'Прил1-Отчет'!E310</f>
        <v>1426700</v>
      </c>
      <c r="J127" s="122">
        <f t="shared" si="16"/>
        <v>107.49698613622665</v>
      </c>
      <c r="K127" s="122">
        <f t="shared" si="17"/>
        <v>100</v>
      </c>
    </row>
    <row r="128" spans="1:11" ht="63">
      <c r="A128" s="132" t="s">
        <v>786</v>
      </c>
      <c r="B128" s="318" t="s">
        <v>493</v>
      </c>
      <c r="C128" s="49" t="s">
        <v>24</v>
      </c>
      <c r="D128" s="52" t="s">
        <v>410</v>
      </c>
      <c r="E128" s="52" t="s">
        <v>494</v>
      </c>
      <c r="F128" s="52"/>
      <c r="G128" s="349">
        <f>G129</f>
        <v>0</v>
      </c>
      <c r="H128" s="349">
        <f>H129</f>
        <v>286200</v>
      </c>
      <c r="I128" s="349">
        <f>I129</f>
        <v>286151.59</v>
      </c>
      <c r="J128" s="370" t="e">
        <f>I128/G128*100</f>
        <v>#DIV/0!</v>
      </c>
      <c r="K128" s="370">
        <f>I128/H128*100</f>
        <v>99.9830852550664</v>
      </c>
    </row>
    <row r="129" spans="1:11" ht="31.5">
      <c r="A129" s="133" t="s">
        <v>787</v>
      </c>
      <c r="B129" s="319" t="s">
        <v>245</v>
      </c>
      <c r="C129" s="51" t="s">
        <v>24</v>
      </c>
      <c r="D129" s="113" t="s">
        <v>410</v>
      </c>
      <c r="E129" s="113" t="s">
        <v>494</v>
      </c>
      <c r="F129" s="113" t="s">
        <v>452</v>
      </c>
      <c r="G129" s="128">
        <v>0</v>
      </c>
      <c r="H129" s="123">
        <f>'Прил1-Отчет'!D315</f>
        <v>286200</v>
      </c>
      <c r="I129" s="123">
        <f>'Прил1-Отчет'!E315</f>
        <v>286151.59</v>
      </c>
      <c r="J129" s="122" t="e">
        <f>I129/G129*100</f>
        <v>#DIV/0!</v>
      </c>
      <c r="K129" s="122">
        <f>I129/H129*100</f>
        <v>99.9830852550664</v>
      </c>
    </row>
    <row r="130" spans="1:11" ht="15.75">
      <c r="A130" s="132" t="s">
        <v>400</v>
      </c>
      <c r="B130" s="334" t="s">
        <v>260</v>
      </c>
      <c r="C130" s="17" t="s">
        <v>24</v>
      </c>
      <c r="D130" s="17" t="s">
        <v>416</v>
      </c>
      <c r="E130" s="17"/>
      <c r="F130" s="17"/>
      <c r="G130" s="371">
        <f>G131</f>
        <v>5000</v>
      </c>
      <c r="H130" s="371">
        <f aca="true" t="shared" si="18" ref="H130:I132">H131</f>
        <v>5000</v>
      </c>
      <c r="I130" s="371">
        <f t="shared" si="18"/>
        <v>5000</v>
      </c>
      <c r="J130" s="370">
        <f t="shared" si="16"/>
        <v>100</v>
      </c>
      <c r="K130" s="370">
        <f t="shared" si="17"/>
        <v>100</v>
      </c>
    </row>
    <row r="131" spans="1:11" ht="15.75">
      <c r="A131" s="132" t="s">
        <v>402</v>
      </c>
      <c r="B131" s="334" t="s">
        <v>262</v>
      </c>
      <c r="C131" s="17" t="s">
        <v>24</v>
      </c>
      <c r="D131" s="17" t="s">
        <v>418</v>
      </c>
      <c r="E131" s="17"/>
      <c r="F131" s="17"/>
      <c r="G131" s="371">
        <f>G132</f>
        <v>5000</v>
      </c>
      <c r="H131" s="371">
        <f t="shared" si="18"/>
        <v>5000</v>
      </c>
      <c r="I131" s="371">
        <f t="shared" si="18"/>
        <v>5000</v>
      </c>
      <c r="J131" s="370">
        <f t="shared" si="16"/>
        <v>100</v>
      </c>
      <c r="K131" s="370">
        <f t="shared" si="17"/>
        <v>100</v>
      </c>
    </row>
    <row r="132" spans="1:11" ht="129" customHeight="1">
      <c r="A132" s="132" t="s">
        <v>528</v>
      </c>
      <c r="B132" s="335" t="s">
        <v>264</v>
      </c>
      <c r="C132" s="17" t="s">
        <v>24</v>
      </c>
      <c r="D132" s="17" t="s">
        <v>418</v>
      </c>
      <c r="E132" s="17" t="s">
        <v>533</v>
      </c>
      <c r="F132" s="17"/>
      <c r="G132" s="371">
        <f>G133</f>
        <v>5000</v>
      </c>
      <c r="H132" s="371">
        <f t="shared" si="18"/>
        <v>5000</v>
      </c>
      <c r="I132" s="371">
        <f t="shared" si="18"/>
        <v>5000</v>
      </c>
      <c r="J132" s="370">
        <f t="shared" si="16"/>
        <v>100</v>
      </c>
      <c r="K132" s="370">
        <f t="shared" si="17"/>
        <v>100</v>
      </c>
    </row>
    <row r="133" spans="1:11" ht="31.5">
      <c r="A133" s="133" t="s">
        <v>531</v>
      </c>
      <c r="B133" s="327" t="s">
        <v>245</v>
      </c>
      <c r="C133" s="18" t="s">
        <v>24</v>
      </c>
      <c r="D133" s="18" t="s">
        <v>418</v>
      </c>
      <c r="E133" s="18" t="s">
        <v>533</v>
      </c>
      <c r="F133" s="18" t="s">
        <v>452</v>
      </c>
      <c r="G133" s="372">
        <v>5000</v>
      </c>
      <c r="H133" s="372">
        <f>'Прил1-Отчет'!D337</f>
        <v>5000</v>
      </c>
      <c r="I133" s="372">
        <f>'Прил1-Отчет'!E337</f>
        <v>5000</v>
      </c>
      <c r="J133" s="122">
        <f t="shared" si="16"/>
        <v>100</v>
      </c>
      <c r="K133" s="122">
        <f t="shared" si="17"/>
        <v>100</v>
      </c>
    </row>
    <row r="134" spans="1:11" ht="63">
      <c r="A134" s="395" t="s">
        <v>534</v>
      </c>
      <c r="B134" s="396" t="s">
        <v>535</v>
      </c>
      <c r="C134" s="391" t="s">
        <v>58</v>
      </c>
      <c r="D134" s="391"/>
      <c r="E134" s="391"/>
      <c r="F134" s="391"/>
      <c r="G134" s="393">
        <f>G135+G148+G154+G151</f>
        <v>5822800</v>
      </c>
      <c r="H134" s="393">
        <f>H135+H154</f>
        <v>6465000</v>
      </c>
      <c r="I134" s="393">
        <f>I135+I154</f>
        <v>5734990.79</v>
      </c>
      <c r="J134" s="394">
        <f t="shared" si="16"/>
        <v>98.49197619701862</v>
      </c>
      <c r="K134" s="394">
        <f t="shared" si="17"/>
        <v>88.70828754833721</v>
      </c>
    </row>
    <row r="135" spans="1:11" ht="20.25">
      <c r="A135" s="280" t="s">
        <v>280</v>
      </c>
      <c r="B135" s="315" t="s">
        <v>369</v>
      </c>
      <c r="C135" s="52" t="s">
        <v>58</v>
      </c>
      <c r="D135" s="52" t="s">
        <v>370</v>
      </c>
      <c r="E135" s="52"/>
      <c r="F135" s="52"/>
      <c r="G135" s="349">
        <f>G136+G139</f>
        <v>5726800</v>
      </c>
      <c r="H135" s="349">
        <f>H136+H139+H148+H151</f>
        <v>6252200</v>
      </c>
      <c r="I135" s="349">
        <f>I136+I139+I148+I151</f>
        <v>5522270.79</v>
      </c>
      <c r="J135" s="370">
        <f t="shared" si="16"/>
        <v>96.42856027799121</v>
      </c>
      <c r="K135" s="370">
        <f t="shared" si="17"/>
        <v>88.32524215476153</v>
      </c>
    </row>
    <row r="136" spans="1:11" ht="47.25" customHeight="1">
      <c r="A136" s="117" t="s">
        <v>354</v>
      </c>
      <c r="B136" s="317" t="s">
        <v>57</v>
      </c>
      <c r="C136" s="52" t="s">
        <v>58</v>
      </c>
      <c r="D136" s="52" t="s">
        <v>371</v>
      </c>
      <c r="E136" s="52"/>
      <c r="F136" s="52"/>
      <c r="G136" s="349">
        <f aca="true" t="shared" si="19" ref="G136:I137">G137</f>
        <v>1305100</v>
      </c>
      <c r="H136" s="349">
        <f t="shared" si="19"/>
        <v>1681200</v>
      </c>
      <c r="I136" s="349">
        <f t="shared" si="19"/>
        <v>1533849.78</v>
      </c>
      <c r="J136" s="370">
        <f t="shared" si="16"/>
        <v>117.52737568002452</v>
      </c>
      <c r="K136" s="370">
        <f t="shared" si="17"/>
        <v>91.23541399000715</v>
      </c>
    </row>
    <row r="137" spans="1:11" ht="31.5">
      <c r="A137" s="117" t="s">
        <v>355</v>
      </c>
      <c r="B137" s="315" t="s">
        <v>536</v>
      </c>
      <c r="C137" s="52" t="s">
        <v>58</v>
      </c>
      <c r="D137" s="52" t="s">
        <v>371</v>
      </c>
      <c r="E137" s="52" t="s">
        <v>537</v>
      </c>
      <c r="F137" s="52"/>
      <c r="G137" s="349">
        <f t="shared" si="19"/>
        <v>1305100</v>
      </c>
      <c r="H137" s="349">
        <f t="shared" si="19"/>
        <v>1681200</v>
      </c>
      <c r="I137" s="349">
        <f t="shared" si="19"/>
        <v>1533849.78</v>
      </c>
      <c r="J137" s="370">
        <f t="shared" si="16"/>
        <v>117.52737568002452</v>
      </c>
      <c r="K137" s="370">
        <f t="shared" si="17"/>
        <v>91.23541399000715</v>
      </c>
    </row>
    <row r="138" spans="1:12" ht="90.75" customHeight="1">
      <c r="A138" s="118" t="s">
        <v>356</v>
      </c>
      <c r="B138" s="319" t="s">
        <v>446</v>
      </c>
      <c r="C138" s="113" t="s">
        <v>58</v>
      </c>
      <c r="D138" s="113" t="s">
        <v>371</v>
      </c>
      <c r="E138" s="113" t="s">
        <v>537</v>
      </c>
      <c r="F138" s="113" t="s">
        <v>447</v>
      </c>
      <c r="G138" s="128">
        <v>1305100</v>
      </c>
      <c r="H138" s="123">
        <f>'Прил1-Отчет'!D58</f>
        <v>1681200</v>
      </c>
      <c r="I138" s="123">
        <f>'Прил1-Отчет'!E58</f>
        <v>1533849.78</v>
      </c>
      <c r="J138" s="122">
        <f t="shared" si="16"/>
        <v>117.52737568002452</v>
      </c>
      <c r="K138" s="122">
        <f t="shared" si="17"/>
        <v>91.23541399000715</v>
      </c>
      <c r="L138" s="379"/>
    </row>
    <row r="139" spans="1:11" ht="63">
      <c r="A139" s="114" t="s">
        <v>372</v>
      </c>
      <c r="B139" s="317" t="s">
        <v>68</v>
      </c>
      <c r="C139" s="52" t="s">
        <v>58</v>
      </c>
      <c r="D139" s="17" t="s">
        <v>373</v>
      </c>
      <c r="E139" s="17"/>
      <c r="F139" s="17"/>
      <c r="G139" s="349">
        <f>G142+G144</f>
        <v>4421700</v>
      </c>
      <c r="H139" s="349">
        <f>H142+H144</f>
        <v>4475000</v>
      </c>
      <c r="I139" s="349">
        <f>I142+I144</f>
        <v>3892421.01</v>
      </c>
      <c r="J139" s="370">
        <f t="shared" si="16"/>
        <v>88.02996607639595</v>
      </c>
      <c r="K139" s="370">
        <f t="shared" si="17"/>
        <v>86.98147508379887</v>
      </c>
    </row>
    <row r="140" spans="1:11" ht="40.5" customHeight="1" hidden="1">
      <c r="A140" s="114" t="s">
        <v>449</v>
      </c>
      <c r="B140" s="317" t="s">
        <v>70</v>
      </c>
      <c r="C140" s="52" t="s">
        <v>58</v>
      </c>
      <c r="D140" s="17" t="s">
        <v>373</v>
      </c>
      <c r="E140" s="17" t="s">
        <v>538</v>
      </c>
      <c r="F140" s="17"/>
      <c r="G140" s="349">
        <v>0</v>
      </c>
      <c r="H140" s="121">
        <v>0</v>
      </c>
      <c r="I140" s="126">
        <v>0</v>
      </c>
      <c r="J140" s="370" t="e">
        <f t="shared" si="16"/>
        <v>#DIV/0!</v>
      </c>
      <c r="K140" s="370" t="e">
        <f t="shared" si="17"/>
        <v>#DIV/0!</v>
      </c>
    </row>
    <row r="141" spans="1:11" ht="100.5" customHeight="1" hidden="1">
      <c r="A141" s="115" t="s">
        <v>450</v>
      </c>
      <c r="B141" s="327" t="s">
        <v>539</v>
      </c>
      <c r="C141" s="113" t="s">
        <v>58</v>
      </c>
      <c r="D141" s="18" t="s">
        <v>373</v>
      </c>
      <c r="E141" s="18" t="s">
        <v>538</v>
      </c>
      <c r="F141" s="18" t="s">
        <v>447</v>
      </c>
      <c r="G141" s="128">
        <v>0</v>
      </c>
      <c r="H141" s="123">
        <v>0</v>
      </c>
      <c r="I141" s="123">
        <v>0</v>
      </c>
      <c r="J141" s="370" t="e">
        <f t="shared" si="16"/>
        <v>#DIV/0!</v>
      </c>
      <c r="K141" s="370" t="e">
        <f t="shared" si="17"/>
        <v>#DIV/0!</v>
      </c>
    </row>
    <row r="142" spans="1:11" ht="31.5">
      <c r="A142" s="114" t="s">
        <v>449</v>
      </c>
      <c r="B142" s="317" t="s">
        <v>540</v>
      </c>
      <c r="C142" s="52" t="s">
        <v>58</v>
      </c>
      <c r="D142" s="17" t="s">
        <v>373</v>
      </c>
      <c r="E142" s="17" t="s">
        <v>541</v>
      </c>
      <c r="F142" s="17"/>
      <c r="G142" s="349">
        <f>G143</f>
        <v>164700</v>
      </c>
      <c r="H142" s="349">
        <f>H143</f>
        <v>164700</v>
      </c>
      <c r="I142" s="349">
        <f>I143</f>
        <v>164700</v>
      </c>
      <c r="J142" s="370">
        <f t="shared" si="16"/>
        <v>100</v>
      </c>
      <c r="K142" s="370">
        <f t="shared" si="17"/>
        <v>100</v>
      </c>
    </row>
    <row r="143" spans="1:11" ht="85.5" customHeight="1">
      <c r="A143" s="115" t="s">
        <v>450</v>
      </c>
      <c r="B143" s="319" t="s">
        <v>446</v>
      </c>
      <c r="C143" s="113" t="s">
        <v>58</v>
      </c>
      <c r="D143" s="18" t="s">
        <v>373</v>
      </c>
      <c r="E143" s="18" t="s">
        <v>541</v>
      </c>
      <c r="F143" s="18" t="s">
        <v>447</v>
      </c>
      <c r="G143" s="128">
        <v>164700</v>
      </c>
      <c r="H143" s="123">
        <v>164700</v>
      </c>
      <c r="I143" s="127">
        <v>164700</v>
      </c>
      <c r="J143" s="122">
        <f t="shared" si="16"/>
        <v>100</v>
      </c>
      <c r="K143" s="122">
        <f t="shared" si="17"/>
        <v>100</v>
      </c>
    </row>
    <row r="144" spans="1:11" ht="33.75" customHeight="1">
      <c r="A144" s="114" t="s">
        <v>451</v>
      </c>
      <c r="B144" s="317" t="s">
        <v>542</v>
      </c>
      <c r="C144" s="52" t="s">
        <v>58</v>
      </c>
      <c r="D144" s="17" t="s">
        <v>373</v>
      </c>
      <c r="E144" s="17" t="s">
        <v>543</v>
      </c>
      <c r="F144" s="17"/>
      <c r="G144" s="349">
        <f>G145+G146+G147</f>
        <v>4257000</v>
      </c>
      <c r="H144" s="349">
        <f>H145+H146+H147</f>
        <v>4310300</v>
      </c>
      <c r="I144" s="349">
        <f>I145+I146+I147</f>
        <v>3727721.01</v>
      </c>
      <c r="J144" s="370">
        <f t="shared" si="16"/>
        <v>87.56685482734319</v>
      </c>
      <c r="K144" s="370">
        <f t="shared" si="17"/>
        <v>86.4840268658794</v>
      </c>
    </row>
    <row r="145" spans="1:11" ht="96.75" customHeight="1">
      <c r="A145" s="115" t="s">
        <v>453</v>
      </c>
      <c r="B145" s="319" t="s">
        <v>446</v>
      </c>
      <c r="C145" s="113" t="s">
        <v>58</v>
      </c>
      <c r="D145" s="18" t="s">
        <v>373</v>
      </c>
      <c r="E145" s="18" t="s">
        <v>543</v>
      </c>
      <c r="F145" s="18" t="s">
        <v>447</v>
      </c>
      <c r="G145" s="128">
        <v>2256300</v>
      </c>
      <c r="H145" s="123">
        <f>'Прил1-Отчет'!D73+'Прил1-Отчет'!D76</f>
        <v>2293800</v>
      </c>
      <c r="I145" s="123">
        <f>'Прил1-Отчет'!E73+'Прил1-Отчет'!E76</f>
        <v>1980963.4200000002</v>
      </c>
      <c r="J145" s="122">
        <f t="shared" si="16"/>
        <v>87.79698710277889</v>
      </c>
      <c r="K145" s="122">
        <f t="shared" si="17"/>
        <v>86.36164530473451</v>
      </c>
    </row>
    <row r="146" spans="1:11" ht="31.5">
      <c r="A146" s="115" t="s">
        <v>647</v>
      </c>
      <c r="B146" s="319" t="s">
        <v>245</v>
      </c>
      <c r="C146" s="113" t="s">
        <v>58</v>
      </c>
      <c r="D146" s="18" t="s">
        <v>373</v>
      </c>
      <c r="E146" s="18" t="s">
        <v>543</v>
      </c>
      <c r="F146" s="18" t="s">
        <v>452</v>
      </c>
      <c r="G146" s="128">
        <v>2000400</v>
      </c>
      <c r="H146" s="123">
        <f>'Прил1-Отчет'!D78+'Прил1-Отчет'!D83+'Прил1-Отчет'!D91</f>
        <v>2011500</v>
      </c>
      <c r="I146" s="123">
        <f>'Прил1-Отчет'!E78+'Прил1-Отчет'!E83+'Прил1-Отчет'!E91</f>
        <v>1745956.42</v>
      </c>
      <c r="J146" s="122">
        <f t="shared" si="16"/>
        <v>87.2803649270146</v>
      </c>
      <c r="K146" s="122">
        <f t="shared" si="17"/>
        <v>86.79872831220482</v>
      </c>
    </row>
    <row r="147" spans="1:11" ht="18.75">
      <c r="A147" s="115" t="s">
        <v>648</v>
      </c>
      <c r="B147" s="326" t="s">
        <v>456</v>
      </c>
      <c r="C147" s="113" t="s">
        <v>58</v>
      </c>
      <c r="D147" s="18" t="s">
        <v>373</v>
      </c>
      <c r="E147" s="18" t="s">
        <v>543</v>
      </c>
      <c r="F147" s="18" t="s">
        <v>457</v>
      </c>
      <c r="G147" s="128">
        <v>300</v>
      </c>
      <c r="H147" s="123">
        <f>'Прил1-Отчет'!D93</f>
        <v>5000</v>
      </c>
      <c r="I147" s="123">
        <f>'Прил1-Отчет'!E93</f>
        <v>801.17</v>
      </c>
      <c r="J147" s="122">
        <f t="shared" si="16"/>
        <v>267.0566666666666</v>
      </c>
      <c r="K147" s="122">
        <f t="shared" si="17"/>
        <v>16.0234</v>
      </c>
    </row>
    <row r="148" spans="1:11" ht="31.5">
      <c r="A148" s="117" t="s">
        <v>374</v>
      </c>
      <c r="B148" s="320" t="s">
        <v>466</v>
      </c>
      <c r="C148" s="61" t="s">
        <v>58</v>
      </c>
      <c r="D148" s="17" t="s">
        <v>379</v>
      </c>
      <c r="E148" s="17"/>
      <c r="F148" s="17"/>
      <c r="G148" s="349">
        <f aca="true" t="shared" si="20" ref="G148:I149">G149</f>
        <v>96000</v>
      </c>
      <c r="H148" s="349">
        <f t="shared" si="20"/>
        <v>96000</v>
      </c>
      <c r="I148" s="349">
        <f t="shared" si="20"/>
        <v>96000</v>
      </c>
      <c r="J148" s="370">
        <f t="shared" si="16"/>
        <v>100</v>
      </c>
      <c r="K148" s="370">
        <f t="shared" si="17"/>
        <v>100</v>
      </c>
    </row>
    <row r="149" spans="1:11" ht="63">
      <c r="A149" s="117" t="s">
        <v>467</v>
      </c>
      <c r="B149" s="320" t="s">
        <v>563</v>
      </c>
      <c r="C149" s="49" t="s">
        <v>58</v>
      </c>
      <c r="D149" s="17" t="s">
        <v>379</v>
      </c>
      <c r="E149" s="17" t="s">
        <v>544</v>
      </c>
      <c r="F149" s="17"/>
      <c r="G149" s="349">
        <f t="shared" si="20"/>
        <v>96000</v>
      </c>
      <c r="H149" s="349">
        <f t="shared" si="20"/>
        <v>96000</v>
      </c>
      <c r="I149" s="349">
        <f t="shared" si="20"/>
        <v>96000</v>
      </c>
      <c r="J149" s="370">
        <f t="shared" si="16"/>
        <v>100</v>
      </c>
      <c r="K149" s="370">
        <f t="shared" si="17"/>
        <v>100</v>
      </c>
    </row>
    <row r="150" spans="1:11" ht="18.75">
      <c r="A150" s="118" t="s">
        <v>470</v>
      </c>
      <c r="B150" s="326" t="s">
        <v>456</v>
      </c>
      <c r="C150" s="51" t="s">
        <v>58</v>
      </c>
      <c r="D150" s="18" t="s">
        <v>379</v>
      </c>
      <c r="E150" s="18" t="s">
        <v>544</v>
      </c>
      <c r="F150" s="18" t="s">
        <v>457</v>
      </c>
      <c r="G150" s="128">
        <v>96000</v>
      </c>
      <c r="H150" s="123">
        <f>'Прил1-Отчет'!D201</f>
        <v>96000</v>
      </c>
      <c r="I150" s="123">
        <f>'Прил1-Отчет'!E201</f>
        <v>96000</v>
      </c>
      <c r="J150" s="122">
        <f t="shared" si="16"/>
        <v>100</v>
      </c>
      <c r="K150" s="122">
        <f t="shared" si="17"/>
        <v>100</v>
      </c>
    </row>
    <row r="151" spans="1:11" ht="15.75">
      <c r="A151" s="17" t="s">
        <v>471</v>
      </c>
      <c r="B151" s="317" t="s">
        <v>310</v>
      </c>
      <c r="C151" s="17" t="s">
        <v>58</v>
      </c>
      <c r="D151" s="17" t="s">
        <v>379</v>
      </c>
      <c r="E151" s="17" t="s">
        <v>472</v>
      </c>
      <c r="F151" s="17"/>
      <c r="G151" s="349">
        <f aca="true" t="shared" si="21" ref="G151:I152">G152</f>
        <v>0</v>
      </c>
      <c r="H151" s="349">
        <f t="shared" si="21"/>
        <v>0</v>
      </c>
      <c r="I151" s="349">
        <f t="shared" si="21"/>
        <v>0</v>
      </c>
      <c r="J151" s="122">
        <v>0</v>
      </c>
      <c r="K151" s="122" t="e">
        <f t="shared" si="17"/>
        <v>#DIV/0!</v>
      </c>
    </row>
    <row r="152" spans="1:11" ht="31.5">
      <c r="A152" s="17" t="s">
        <v>473</v>
      </c>
      <c r="B152" s="317" t="s">
        <v>245</v>
      </c>
      <c r="C152" s="17" t="s">
        <v>58</v>
      </c>
      <c r="D152" s="17" t="s">
        <v>379</v>
      </c>
      <c r="E152" s="17" t="s">
        <v>472</v>
      </c>
      <c r="F152" s="17"/>
      <c r="G152" s="349">
        <f t="shared" si="21"/>
        <v>0</v>
      </c>
      <c r="H152" s="349">
        <f t="shared" si="21"/>
        <v>0</v>
      </c>
      <c r="I152" s="349">
        <f t="shared" si="21"/>
        <v>0</v>
      </c>
      <c r="J152" s="122">
        <v>0</v>
      </c>
      <c r="K152" s="122" t="e">
        <f t="shared" si="17"/>
        <v>#DIV/0!</v>
      </c>
    </row>
    <row r="153" spans="1:11" ht="47.25">
      <c r="A153" s="18" t="s">
        <v>474</v>
      </c>
      <c r="B153" s="336" t="s">
        <v>454</v>
      </c>
      <c r="C153" s="18" t="s">
        <v>58</v>
      </c>
      <c r="D153" s="18" t="s">
        <v>379</v>
      </c>
      <c r="E153" s="18" t="s">
        <v>472</v>
      </c>
      <c r="F153" s="18" t="s">
        <v>452</v>
      </c>
      <c r="G153" s="128">
        <v>0</v>
      </c>
      <c r="H153" s="130">
        <f>'Прил1-Отчет'!D195</f>
        <v>0</v>
      </c>
      <c r="I153" s="130">
        <f>'Прил1-Отчет'!E195</f>
        <v>0</v>
      </c>
      <c r="J153" s="122">
        <v>0</v>
      </c>
      <c r="K153" s="122" t="e">
        <f t="shared" si="17"/>
        <v>#DIV/0!</v>
      </c>
    </row>
    <row r="154" spans="1:11" ht="20.25">
      <c r="A154" s="280" t="s">
        <v>53</v>
      </c>
      <c r="B154" s="318" t="s">
        <v>420</v>
      </c>
      <c r="C154" s="49" t="s">
        <v>58</v>
      </c>
      <c r="D154" s="52" t="s">
        <v>421</v>
      </c>
      <c r="E154" s="124"/>
      <c r="F154" s="52"/>
      <c r="G154" s="349">
        <f>G155</f>
        <v>0</v>
      </c>
      <c r="H154" s="349">
        <f aca="true" t="shared" si="22" ref="H154:I156">H155</f>
        <v>212800</v>
      </c>
      <c r="I154" s="349">
        <f t="shared" si="22"/>
        <v>212720</v>
      </c>
      <c r="J154" s="370">
        <v>0</v>
      </c>
      <c r="K154" s="370">
        <f t="shared" si="17"/>
        <v>99.9624060150376</v>
      </c>
    </row>
    <row r="155" spans="1:11" ht="31.5">
      <c r="A155" s="117" t="s">
        <v>382</v>
      </c>
      <c r="B155" s="317" t="s">
        <v>545</v>
      </c>
      <c r="C155" s="49" t="s">
        <v>58</v>
      </c>
      <c r="D155" s="52" t="s">
        <v>423</v>
      </c>
      <c r="E155" s="52"/>
      <c r="F155" s="52"/>
      <c r="G155" s="349">
        <f>G156</f>
        <v>0</v>
      </c>
      <c r="H155" s="349">
        <f t="shared" si="22"/>
        <v>212800</v>
      </c>
      <c r="I155" s="349">
        <f t="shared" si="22"/>
        <v>212720</v>
      </c>
      <c r="J155" s="370">
        <v>0</v>
      </c>
      <c r="K155" s="370">
        <f t="shared" si="17"/>
        <v>99.9624060150376</v>
      </c>
    </row>
    <row r="156" spans="1:11" ht="154.5" customHeight="1">
      <c r="A156" s="117" t="s">
        <v>476</v>
      </c>
      <c r="B156" s="350" t="s">
        <v>546</v>
      </c>
      <c r="C156" s="49" t="s">
        <v>58</v>
      </c>
      <c r="D156" s="52" t="s">
        <v>423</v>
      </c>
      <c r="E156" s="52" t="s">
        <v>547</v>
      </c>
      <c r="F156" s="52"/>
      <c r="G156" s="349">
        <f>G157</f>
        <v>0</v>
      </c>
      <c r="H156" s="349">
        <f t="shared" si="22"/>
        <v>212800</v>
      </c>
      <c r="I156" s="349">
        <f t="shared" si="22"/>
        <v>212720</v>
      </c>
      <c r="J156" s="370">
        <v>0</v>
      </c>
      <c r="K156" s="370">
        <f t="shared" si="17"/>
        <v>99.9624060150376</v>
      </c>
    </row>
    <row r="157" spans="1:11" ht="32.25" thickBot="1">
      <c r="A157" s="135" t="s">
        <v>479</v>
      </c>
      <c r="B157" s="337" t="s">
        <v>245</v>
      </c>
      <c r="C157" s="136" t="s">
        <v>58</v>
      </c>
      <c r="D157" s="137" t="s">
        <v>423</v>
      </c>
      <c r="E157" s="137" t="s">
        <v>547</v>
      </c>
      <c r="F157" s="137" t="s">
        <v>452</v>
      </c>
      <c r="G157" s="373">
        <v>0</v>
      </c>
      <c r="H157" s="378">
        <f>'Прил1-Отчет'!D341</f>
        <v>212800</v>
      </c>
      <c r="I157" s="378">
        <f>'Прил1-Отчет'!E341</f>
        <v>212720</v>
      </c>
      <c r="J157" s="122">
        <v>0</v>
      </c>
      <c r="K157" s="122">
        <f t="shared" si="17"/>
        <v>99.9624060150376</v>
      </c>
    </row>
    <row r="158" spans="1:19" ht="15.75">
      <c r="A158" s="283"/>
      <c r="B158" s="317" t="s">
        <v>548</v>
      </c>
      <c r="C158" s="17"/>
      <c r="D158" s="283"/>
      <c r="E158" s="283"/>
      <c r="F158" s="283"/>
      <c r="G158" s="374">
        <f>G134+G13</f>
        <v>48022000</v>
      </c>
      <c r="H158" s="374">
        <f>H134+H13</f>
        <v>46189600</v>
      </c>
      <c r="I158" s="374">
        <f>I134+I13</f>
        <v>43249500.04</v>
      </c>
      <c r="J158" s="375"/>
      <c r="K158" s="375"/>
      <c r="N158" s="340"/>
      <c r="O158" s="340"/>
      <c r="P158" s="340"/>
      <c r="Q158" s="340"/>
      <c r="R158" s="340"/>
      <c r="S158" s="340"/>
    </row>
    <row r="159" spans="14:19" ht="15">
      <c r="N159" s="340"/>
      <c r="O159" s="340"/>
      <c r="P159" s="340"/>
      <c r="Q159" s="340"/>
      <c r="R159" s="340"/>
      <c r="S159" s="340"/>
    </row>
    <row r="160" spans="14:19" ht="15.75">
      <c r="N160" s="341"/>
      <c r="O160" s="342"/>
      <c r="P160" s="93"/>
      <c r="Q160" s="33"/>
      <c r="R160" s="33"/>
      <c r="S160" s="340"/>
    </row>
    <row r="161" spans="14:19" ht="15.75">
      <c r="N161" s="341"/>
      <c r="O161" s="342"/>
      <c r="P161" s="93"/>
      <c r="Q161" s="33"/>
      <c r="R161" s="33"/>
      <c r="S161" s="340"/>
    </row>
    <row r="162" spans="14:19" ht="15.75">
      <c r="N162" s="341"/>
      <c r="O162" s="342"/>
      <c r="P162" s="93"/>
      <c r="Q162" s="33"/>
      <c r="R162" s="33"/>
      <c r="S162" s="340"/>
    </row>
    <row r="163" spans="14:19" ht="15.75">
      <c r="N163" s="343"/>
      <c r="O163" s="203"/>
      <c r="P163" s="344"/>
      <c r="Q163" s="205"/>
      <c r="R163" s="205"/>
      <c r="S163" s="340"/>
    </row>
    <row r="164" spans="14:19" ht="15.75">
      <c r="N164" s="345"/>
      <c r="O164" s="342"/>
      <c r="P164" s="93"/>
      <c r="Q164" s="33"/>
      <c r="R164" s="33"/>
      <c r="S164" s="340"/>
    </row>
    <row r="165" spans="14:19" ht="15.75">
      <c r="N165" s="343"/>
      <c r="O165" s="203"/>
      <c r="P165" s="344"/>
      <c r="Q165" s="205"/>
      <c r="R165" s="205"/>
      <c r="S165" s="340"/>
    </row>
    <row r="166" spans="14:19" ht="15.75">
      <c r="N166" s="346"/>
      <c r="O166" s="342"/>
      <c r="P166" s="93"/>
      <c r="Q166" s="33"/>
      <c r="R166" s="33"/>
      <c r="S166" s="340"/>
    </row>
    <row r="167" spans="14:19" ht="15.75">
      <c r="N167" s="343"/>
      <c r="O167" s="203"/>
      <c r="P167" s="344"/>
      <c r="Q167" s="205"/>
      <c r="R167" s="205"/>
      <c r="S167" s="340"/>
    </row>
    <row r="168" spans="14:19" ht="15.75">
      <c r="N168" s="345"/>
      <c r="O168" s="342"/>
      <c r="P168" s="93"/>
      <c r="Q168" s="33"/>
      <c r="R168" s="33"/>
      <c r="S168" s="340"/>
    </row>
    <row r="169" spans="14:19" ht="15.75">
      <c r="N169" s="347"/>
      <c r="O169" s="203"/>
      <c r="P169" s="344"/>
      <c r="Q169" s="205"/>
      <c r="R169" s="205"/>
      <c r="S169" s="340"/>
    </row>
    <row r="170" spans="14:19" ht="15.75">
      <c r="N170" s="347"/>
      <c r="O170" s="203"/>
      <c r="P170" s="344"/>
      <c r="Q170" s="205"/>
      <c r="R170" s="205"/>
      <c r="S170" s="340"/>
    </row>
    <row r="171" spans="14:19" ht="15.75">
      <c r="N171" s="347"/>
      <c r="O171" s="203"/>
      <c r="P171" s="344"/>
      <c r="Q171" s="205"/>
      <c r="R171" s="205"/>
      <c r="S171" s="340"/>
    </row>
    <row r="172" spans="14:19" ht="15.75">
      <c r="N172" s="347"/>
      <c r="O172" s="203"/>
      <c r="P172" s="344"/>
      <c r="Q172" s="205"/>
      <c r="R172" s="205"/>
      <c r="S172" s="340"/>
    </row>
    <row r="173" spans="14:19" ht="15.75">
      <c r="N173" s="346"/>
      <c r="O173" s="342"/>
      <c r="P173" s="93"/>
      <c r="Q173" s="33"/>
      <c r="R173" s="33"/>
      <c r="S173" s="340"/>
    </row>
    <row r="174" spans="14:19" ht="15.75">
      <c r="N174" s="347"/>
      <c r="O174" s="203"/>
      <c r="P174" s="344"/>
      <c r="Q174" s="205"/>
      <c r="R174" s="205"/>
      <c r="S174" s="340"/>
    </row>
    <row r="175" spans="14:19" ht="15.75">
      <c r="N175" s="347"/>
      <c r="O175" s="203"/>
      <c r="P175" s="344"/>
      <c r="Q175" s="205"/>
      <c r="R175" s="205"/>
      <c r="S175" s="340"/>
    </row>
    <row r="176" spans="14:19" ht="15.75">
      <c r="N176" s="347"/>
      <c r="O176" s="203"/>
      <c r="P176" s="344"/>
      <c r="Q176" s="205"/>
      <c r="R176" s="205"/>
      <c r="S176" s="340"/>
    </row>
    <row r="177" spans="14:19" ht="15.75">
      <c r="N177" s="347"/>
      <c r="O177" s="203"/>
      <c r="P177" s="344"/>
      <c r="Q177" s="205"/>
      <c r="R177" s="205"/>
      <c r="S177" s="340"/>
    </row>
    <row r="178" spans="14:19" ht="15.75">
      <c r="N178" s="347"/>
      <c r="O178" s="203"/>
      <c r="P178" s="344"/>
      <c r="Q178" s="205"/>
      <c r="R178" s="205"/>
      <c r="S178" s="340"/>
    </row>
    <row r="179" spans="14:19" ht="15.75">
      <c r="N179" s="347"/>
      <c r="O179" s="203"/>
      <c r="P179" s="344"/>
      <c r="Q179" s="205"/>
      <c r="R179" s="205"/>
      <c r="S179" s="340"/>
    </row>
    <row r="180" spans="14:19" ht="15.75">
      <c r="N180" s="347"/>
      <c r="O180" s="203"/>
      <c r="P180" s="344"/>
      <c r="Q180" s="205"/>
      <c r="R180" s="205"/>
      <c r="S180" s="340"/>
    </row>
    <row r="181" spans="14:19" ht="15.75">
      <c r="N181" s="347"/>
      <c r="O181" s="203"/>
      <c r="P181" s="344"/>
      <c r="Q181" s="205"/>
      <c r="R181" s="205"/>
      <c r="S181" s="340"/>
    </row>
    <row r="182" spans="14:19" ht="15.75">
      <c r="N182" s="348"/>
      <c r="O182" s="342"/>
      <c r="P182" s="93"/>
      <c r="Q182" s="33"/>
      <c r="R182" s="33"/>
      <c r="S182" s="340"/>
    </row>
    <row r="183" spans="14:19" ht="15.75">
      <c r="N183" s="91"/>
      <c r="O183" s="342"/>
      <c r="P183" s="93"/>
      <c r="Q183" s="33"/>
      <c r="R183" s="33"/>
      <c r="S183" s="340"/>
    </row>
    <row r="184" spans="14:19" ht="15.75">
      <c r="N184" s="347"/>
      <c r="O184" s="203"/>
      <c r="P184" s="344"/>
      <c r="Q184" s="205"/>
      <c r="R184" s="205"/>
      <c r="S184" s="340"/>
    </row>
    <row r="185" spans="14:19" ht="15.75">
      <c r="N185" s="347"/>
      <c r="O185" s="203"/>
      <c r="P185" s="344"/>
      <c r="Q185" s="205"/>
      <c r="R185" s="205"/>
      <c r="S185" s="340"/>
    </row>
    <row r="186" spans="14:19" ht="15.75">
      <c r="N186" s="347"/>
      <c r="O186" s="203"/>
      <c r="P186" s="344"/>
      <c r="Q186" s="205"/>
      <c r="R186" s="205"/>
      <c r="S186" s="340"/>
    </row>
    <row r="187" spans="14:19" ht="15">
      <c r="N187" s="340"/>
      <c r="O187" s="340"/>
      <c r="P187" s="340"/>
      <c r="Q187" s="340"/>
      <c r="R187" s="340"/>
      <c r="S187" s="340"/>
    </row>
  </sheetData>
  <sheetProtection/>
  <mergeCells count="16">
    <mergeCell ref="A8:G8"/>
    <mergeCell ref="G1:K1"/>
    <mergeCell ref="I2:K2"/>
    <mergeCell ref="H3:K3"/>
    <mergeCell ref="G4:K4"/>
    <mergeCell ref="G5:K5"/>
    <mergeCell ref="G10:G11"/>
    <mergeCell ref="H10:H11"/>
    <mergeCell ref="I10:I11"/>
    <mergeCell ref="J10:K10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fitToHeight="0" fitToWidth="1" horizontalDpi="600" verticalDpi="600" orientation="portrait" paperSize="9" scale="40" r:id="rId1"/>
  <rowBreaks count="3" manualBreakCount="3">
    <brk id="45" max="10" man="1"/>
    <brk id="87" max="10" man="1"/>
    <brk id="1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40"/>
  <sheetViews>
    <sheetView view="pageBreakPreview" zoomScale="80" zoomScaleNormal="70" zoomScaleSheetLayoutView="80" zoomScalePageLayoutView="0" workbookViewId="0" topLeftCell="A9">
      <selection activeCell="A5" sqref="A5:D5"/>
    </sheetView>
  </sheetViews>
  <sheetFormatPr defaultColWidth="9.140625" defaultRowHeight="15"/>
  <cols>
    <col min="1" max="1" width="11.140625" style="201" customWidth="1"/>
    <col min="2" max="2" width="99.57421875" style="201" customWidth="1"/>
    <col min="3" max="3" width="20.8515625" style="201" customWidth="1"/>
    <col min="4" max="4" width="25.57421875" style="201" customWidth="1"/>
  </cols>
  <sheetData>
    <row r="1" spans="1:4" ht="18" customHeight="1">
      <c r="A1" s="386"/>
      <c r="B1" s="100"/>
      <c r="C1" s="425" t="s">
        <v>572</v>
      </c>
      <c r="D1" s="425"/>
    </row>
    <row r="2" spans="1:4" ht="16.5" customHeight="1">
      <c r="A2" s="406" t="s">
        <v>346</v>
      </c>
      <c r="B2" s="406"/>
      <c r="C2" s="406"/>
      <c r="D2" s="406"/>
    </row>
    <row r="3" spans="1:4" ht="16.5" customHeight="1">
      <c r="A3" s="406" t="s">
        <v>565</v>
      </c>
      <c r="B3" s="406"/>
      <c r="C3" s="406"/>
      <c r="D3" s="406"/>
    </row>
    <row r="4" spans="1:4" ht="15.75" customHeight="1">
      <c r="A4" s="406" t="s">
        <v>882</v>
      </c>
      <c r="B4" s="406"/>
      <c r="C4" s="406"/>
      <c r="D4" s="406"/>
    </row>
    <row r="5" spans="1:4" ht="15.75">
      <c r="A5" s="406"/>
      <c r="B5" s="406"/>
      <c r="C5" s="406"/>
      <c r="D5" s="406"/>
    </row>
    <row r="6" spans="1:4" ht="15">
      <c r="A6" s="260"/>
      <c r="B6" s="260"/>
      <c r="C6" s="260"/>
      <c r="D6" s="260"/>
    </row>
    <row r="7" spans="1:4" ht="63" customHeight="1">
      <c r="A7" s="424" t="s">
        <v>850</v>
      </c>
      <c r="B7" s="424"/>
      <c r="C7" s="424"/>
      <c r="D7" s="424"/>
    </row>
    <row r="8" spans="1:4" ht="56.25" customHeight="1">
      <c r="A8" s="285" t="s">
        <v>363</v>
      </c>
      <c r="B8" s="285" t="s">
        <v>364</v>
      </c>
      <c r="C8" s="285" t="s">
        <v>365</v>
      </c>
      <c r="D8" s="286" t="s">
        <v>366</v>
      </c>
    </row>
    <row r="9" spans="1:4" ht="19.5" customHeight="1">
      <c r="A9" s="287">
        <v>1</v>
      </c>
      <c r="B9" s="287">
        <v>2</v>
      </c>
      <c r="C9" s="287" t="s">
        <v>367</v>
      </c>
      <c r="D9" s="288">
        <v>4</v>
      </c>
    </row>
    <row r="10" spans="1:4" ht="18.75" customHeight="1">
      <c r="A10" s="289" t="s">
        <v>368</v>
      </c>
      <c r="B10" s="290" t="s">
        <v>369</v>
      </c>
      <c r="C10" s="289" t="s">
        <v>370</v>
      </c>
      <c r="D10" s="291">
        <f>D11+D12+D13+D14+D15</f>
        <v>25421271.98</v>
      </c>
    </row>
    <row r="11" spans="1:4" ht="37.5" customHeight="1">
      <c r="A11" s="287" t="s">
        <v>354</v>
      </c>
      <c r="B11" s="292" t="s">
        <v>57</v>
      </c>
      <c r="C11" s="287" t="s">
        <v>371</v>
      </c>
      <c r="D11" s="293">
        <f>'Прил1-Отчет'!E58</f>
        <v>1533849.78</v>
      </c>
    </row>
    <row r="12" spans="1:4" ht="39.75" customHeight="1">
      <c r="A12" s="287" t="s">
        <v>372</v>
      </c>
      <c r="B12" s="294" t="s">
        <v>68</v>
      </c>
      <c r="C12" s="287" t="s">
        <v>373</v>
      </c>
      <c r="D12" s="295">
        <f>'Прил3-Расх'!I139</f>
        <v>3892421.01</v>
      </c>
    </row>
    <row r="13" spans="1:4" ht="56.25" customHeight="1">
      <c r="A13" s="287" t="s">
        <v>374</v>
      </c>
      <c r="B13" s="296" t="s">
        <v>375</v>
      </c>
      <c r="C13" s="287" t="s">
        <v>376</v>
      </c>
      <c r="D13" s="295">
        <f>'Прил3-Расх'!I15</f>
        <v>8583902.21</v>
      </c>
    </row>
    <row r="14" spans="1:4" ht="18.75" customHeight="1">
      <c r="A14" s="287" t="s">
        <v>359</v>
      </c>
      <c r="B14" s="296" t="s">
        <v>145</v>
      </c>
      <c r="C14" s="287" t="s">
        <v>377</v>
      </c>
      <c r="D14" s="295">
        <f>'Прил3-Расх'!I25</f>
        <v>0</v>
      </c>
    </row>
    <row r="15" spans="1:4" ht="18.75" customHeight="1">
      <c r="A15" s="287" t="s">
        <v>378</v>
      </c>
      <c r="B15" s="292" t="s">
        <v>150</v>
      </c>
      <c r="C15" s="287" t="s">
        <v>379</v>
      </c>
      <c r="D15" s="297">
        <f>'Прил1-Отчет'!E166</f>
        <v>11411098.98</v>
      </c>
    </row>
    <row r="16" spans="1:4" ht="37.5" customHeight="1">
      <c r="A16" s="289" t="s">
        <v>53</v>
      </c>
      <c r="B16" s="290" t="s">
        <v>380</v>
      </c>
      <c r="C16" s="289" t="s">
        <v>381</v>
      </c>
      <c r="D16" s="298">
        <f>D17</f>
        <v>5000</v>
      </c>
    </row>
    <row r="17" spans="1:4" ht="35.25" customHeight="1">
      <c r="A17" s="287" t="s">
        <v>382</v>
      </c>
      <c r="B17" s="292" t="s">
        <v>383</v>
      </c>
      <c r="C17" s="287" t="s">
        <v>384</v>
      </c>
      <c r="D17" s="297">
        <f>'Прил1-Отчет'!E205</f>
        <v>5000</v>
      </c>
    </row>
    <row r="18" spans="1:4" ht="18.75" customHeight="1">
      <c r="A18" s="289" t="s">
        <v>367</v>
      </c>
      <c r="B18" s="299" t="s">
        <v>178</v>
      </c>
      <c r="C18" s="289" t="s">
        <v>385</v>
      </c>
      <c r="D18" s="298">
        <f>D19+D20</f>
        <v>10000</v>
      </c>
    </row>
    <row r="19" spans="1:4" ht="18.75" customHeight="1">
      <c r="A19" s="287" t="s">
        <v>386</v>
      </c>
      <c r="B19" s="119" t="s">
        <v>180</v>
      </c>
      <c r="C19" s="287" t="s">
        <v>748</v>
      </c>
      <c r="D19" s="297">
        <f>'Прил3-Расх'!I40</f>
        <v>0</v>
      </c>
    </row>
    <row r="20" spans="1:4" ht="18.75" customHeight="1">
      <c r="A20" s="287" t="s">
        <v>386</v>
      </c>
      <c r="B20" s="119" t="s">
        <v>180</v>
      </c>
      <c r="C20" s="287" t="s">
        <v>387</v>
      </c>
      <c r="D20" s="297">
        <f>'Прил3-Расх'!H41</f>
        <v>10000</v>
      </c>
    </row>
    <row r="21" spans="1:4" ht="18.75" customHeight="1">
      <c r="A21" s="289" t="s">
        <v>388</v>
      </c>
      <c r="B21" s="116" t="s">
        <v>389</v>
      </c>
      <c r="C21" s="289" t="s">
        <v>390</v>
      </c>
      <c r="D21" s="298">
        <f>D22</f>
        <v>5747215</v>
      </c>
    </row>
    <row r="22" spans="1:4" ht="18.75" customHeight="1">
      <c r="A22" s="287" t="s">
        <v>391</v>
      </c>
      <c r="B22" s="296" t="s">
        <v>392</v>
      </c>
      <c r="C22" s="287" t="s">
        <v>393</v>
      </c>
      <c r="D22" s="297">
        <f>'Прил1-Отчет'!E224</f>
        <v>5747215</v>
      </c>
    </row>
    <row r="23" spans="1:4" ht="18.75" customHeight="1">
      <c r="A23" s="289" t="s">
        <v>394</v>
      </c>
      <c r="B23" s="290" t="s">
        <v>395</v>
      </c>
      <c r="C23" s="289" t="s">
        <v>396</v>
      </c>
      <c r="D23" s="291">
        <f>D24</f>
        <v>5000</v>
      </c>
    </row>
    <row r="24" spans="1:4" ht="18.75" customHeight="1">
      <c r="A24" s="287" t="s">
        <v>397</v>
      </c>
      <c r="B24" s="294" t="s">
        <v>398</v>
      </c>
      <c r="C24" s="287" t="s">
        <v>399</v>
      </c>
      <c r="D24" s="297">
        <f>'Прил3-Расх'!I105</f>
        <v>5000</v>
      </c>
    </row>
    <row r="25" spans="1:4" ht="18.75" customHeight="1">
      <c r="A25" s="289" t="s">
        <v>400</v>
      </c>
      <c r="B25" s="300" t="s">
        <v>220</v>
      </c>
      <c r="C25" s="289" t="s">
        <v>401</v>
      </c>
      <c r="D25" s="298">
        <f>D26+D27</f>
        <v>59700</v>
      </c>
    </row>
    <row r="26" spans="1:4" ht="18.75" customHeight="1">
      <c r="A26" s="287" t="s">
        <v>402</v>
      </c>
      <c r="B26" s="294" t="s">
        <v>222</v>
      </c>
      <c r="C26" s="287" t="s">
        <v>403</v>
      </c>
      <c r="D26" s="295">
        <f>'Прил3-Расх'!I72</f>
        <v>34300</v>
      </c>
    </row>
    <row r="27" spans="1:4" ht="18.75" customHeight="1">
      <c r="A27" s="287" t="s">
        <v>404</v>
      </c>
      <c r="B27" s="294" t="s">
        <v>229</v>
      </c>
      <c r="C27" s="287" t="s">
        <v>405</v>
      </c>
      <c r="D27" s="297">
        <f>'Прил3-Расх'!I109</f>
        <v>25400</v>
      </c>
    </row>
    <row r="28" spans="1:4" ht="18.75" customHeight="1">
      <c r="A28" s="289" t="s">
        <v>406</v>
      </c>
      <c r="B28" s="300" t="s">
        <v>407</v>
      </c>
      <c r="C28" s="289" t="s">
        <v>408</v>
      </c>
      <c r="D28" s="298">
        <f>D29</f>
        <v>4662046.99</v>
      </c>
    </row>
    <row r="29" spans="1:4" ht="18.75">
      <c r="A29" s="287" t="s">
        <v>409</v>
      </c>
      <c r="B29" s="294" t="s">
        <v>240</v>
      </c>
      <c r="C29" s="287" t="s">
        <v>410</v>
      </c>
      <c r="D29" s="297">
        <f>'Прил3-Расх'!I123</f>
        <v>4662046.99</v>
      </c>
    </row>
    <row r="30" spans="1:4" ht="18.75" customHeight="1">
      <c r="A30" s="289">
        <v>8</v>
      </c>
      <c r="B30" s="300" t="s">
        <v>411</v>
      </c>
      <c r="C30" s="289" t="s">
        <v>412</v>
      </c>
      <c r="D30" s="298">
        <f>D31+D32</f>
        <v>6997555.2700000005</v>
      </c>
    </row>
    <row r="31" spans="1:4" ht="18.75" customHeight="1">
      <c r="A31" s="287" t="s">
        <v>579</v>
      </c>
      <c r="B31" s="294" t="s">
        <v>249</v>
      </c>
      <c r="C31" s="287" t="s">
        <v>662</v>
      </c>
      <c r="D31" s="295">
        <f>'Прил3-Расх'!I77</f>
        <v>1047821.16</v>
      </c>
    </row>
    <row r="32" spans="1:4" ht="18.75" customHeight="1">
      <c r="A32" s="287" t="s">
        <v>413</v>
      </c>
      <c r="B32" s="294" t="s">
        <v>252</v>
      </c>
      <c r="C32" s="287" t="s">
        <v>414</v>
      </c>
      <c r="D32" s="295">
        <f>'Прил3-Расх'!I78</f>
        <v>5949734.11</v>
      </c>
    </row>
    <row r="33" spans="1:4" ht="18.75" customHeight="1">
      <c r="A33" s="289" t="s">
        <v>415</v>
      </c>
      <c r="B33" s="300" t="s">
        <v>345</v>
      </c>
      <c r="C33" s="289" t="s">
        <v>416</v>
      </c>
      <c r="D33" s="291">
        <f>D34</f>
        <v>5000</v>
      </c>
    </row>
    <row r="34" spans="1:4" ht="18.75" customHeight="1">
      <c r="A34" s="287" t="s">
        <v>417</v>
      </c>
      <c r="B34" s="294" t="s">
        <v>262</v>
      </c>
      <c r="C34" s="287" t="s">
        <v>418</v>
      </c>
      <c r="D34" s="297">
        <f>'Прил3-Расх'!I132</f>
        <v>5000</v>
      </c>
    </row>
    <row r="35" spans="1:4" ht="18.75" customHeight="1">
      <c r="A35" s="289" t="s">
        <v>419</v>
      </c>
      <c r="B35" s="300" t="s">
        <v>420</v>
      </c>
      <c r="C35" s="289" t="s">
        <v>421</v>
      </c>
      <c r="D35" s="298">
        <f>D36</f>
        <v>212720</v>
      </c>
    </row>
    <row r="36" spans="1:4" ht="19.5" customHeight="1">
      <c r="A36" s="287" t="s">
        <v>422</v>
      </c>
      <c r="B36" s="294" t="s">
        <v>269</v>
      </c>
      <c r="C36" s="287" t="s">
        <v>423</v>
      </c>
      <c r="D36" s="297">
        <f>'Прил3-Расх'!I157</f>
        <v>212720</v>
      </c>
    </row>
    <row r="37" spans="1:4" ht="18.75" customHeight="1">
      <c r="A37" s="289" t="s">
        <v>419</v>
      </c>
      <c r="B37" s="300" t="s">
        <v>700</v>
      </c>
      <c r="C37" s="289" t="s">
        <v>702</v>
      </c>
      <c r="D37" s="298">
        <f>D38</f>
        <v>123990.8</v>
      </c>
    </row>
    <row r="38" spans="1:4" ht="19.5" customHeight="1">
      <c r="A38" s="287" t="s">
        <v>422</v>
      </c>
      <c r="B38" s="294" t="s">
        <v>701</v>
      </c>
      <c r="C38" s="287" t="s">
        <v>703</v>
      </c>
      <c r="D38" s="297">
        <f>'Прил3-Расх'!I87</f>
        <v>123990.8</v>
      </c>
    </row>
    <row r="39" spans="1:4" ht="18.75">
      <c r="A39" s="301"/>
      <c r="B39" s="302" t="s">
        <v>424</v>
      </c>
      <c r="C39" s="303"/>
      <c r="D39" s="304">
        <f>D10+D16+D18+D21+D23+D25+D28+D30+D33+D35+D37</f>
        <v>43249500.04</v>
      </c>
    </row>
    <row r="40" spans="1:4" ht="18.75">
      <c r="A40" s="305"/>
      <c r="B40" s="97"/>
      <c r="C40" s="98"/>
      <c r="D40" s="120"/>
    </row>
  </sheetData>
  <sheetProtection/>
  <mergeCells count="6">
    <mergeCell ref="A7:D7"/>
    <mergeCell ref="C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46"/>
  <sheetViews>
    <sheetView tabSelected="1" view="pageBreakPreview" zoomScale="90" zoomScaleNormal="60" zoomScaleSheetLayoutView="90" zoomScalePageLayoutView="0" workbookViewId="0" topLeftCell="A1">
      <selection activeCell="A9" sqref="A9:IV9"/>
    </sheetView>
  </sheetViews>
  <sheetFormatPr defaultColWidth="9.140625" defaultRowHeight="15"/>
  <cols>
    <col min="1" max="1" width="49.28125" style="201" customWidth="1"/>
    <col min="2" max="2" width="36.8515625" style="201" customWidth="1"/>
    <col min="3" max="3" width="21.28125" style="201" customWidth="1"/>
    <col min="4" max="4" width="23.140625" style="201" customWidth="1"/>
    <col min="5" max="5" width="14.7109375" style="0" customWidth="1"/>
    <col min="6" max="6" width="48.8515625" style="0" customWidth="1"/>
    <col min="7" max="7" width="10.140625" style="0" customWidth="1"/>
    <col min="8" max="8" width="34.57421875" style="0" customWidth="1"/>
    <col min="9" max="9" width="18.28125" style="0" customWidth="1"/>
    <col min="10" max="10" width="19.57421875" style="0" customWidth="1"/>
    <col min="11" max="11" width="19.7109375" style="0" customWidth="1"/>
  </cols>
  <sheetData>
    <row r="1" spans="1:11" ht="18.75">
      <c r="A1" s="387"/>
      <c r="B1" s="100"/>
      <c r="C1" s="425" t="s">
        <v>573</v>
      </c>
      <c r="D1" s="425"/>
      <c r="E1" s="101"/>
      <c r="F1" s="101"/>
      <c r="G1" s="101"/>
      <c r="H1" s="101"/>
      <c r="I1" s="101"/>
      <c r="J1" s="101"/>
      <c r="K1" s="101"/>
    </row>
    <row r="2" spans="1:11" ht="15.75">
      <c r="A2" s="406" t="s">
        <v>346</v>
      </c>
      <c r="B2" s="406"/>
      <c r="C2" s="406"/>
      <c r="D2" s="406"/>
      <c r="E2" s="101"/>
      <c r="F2" s="101"/>
      <c r="G2" s="101"/>
      <c r="H2" s="101"/>
      <c r="I2" s="101"/>
      <c r="J2" s="101"/>
      <c r="K2" s="101"/>
    </row>
    <row r="3" spans="1:11" ht="15.75">
      <c r="A3" s="406" t="s">
        <v>565</v>
      </c>
      <c r="B3" s="406"/>
      <c r="C3" s="406"/>
      <c r="D3" s="406"/>
      <c r="E3" s="101"/>
      <c r="F3" s="101"/>
      <c r="G3" s="101"/>
      <c r="H3" s="101"/>
      <c r="I3" s="101"/>
      <c r="J3" s="101"/>
      <c r="K3" s="101"/>
    </row>
    <row r="4" spans="1:11" ht="15.75">
      <c r="A4" s="445" t="s">
        <v>882</v>
      </c>
      <c r="B4" s="445"/>
      <c r="C4" s="445"/>
      <c r="D4" s="445"/>
      <c r="E4" s="101"/>
      <c r="F4" s="101"/>
      <c r="G4" s="101"/>
      <c r="H4" s="101"/>
      <c r="I4" s="101"/>
      <c r="J4" s="101"/>
      <c r="K4" s="101"/>
    </row>
    <row r="5" spans="1:11" ht="15" customHeight="1">
      <c r="A5" s="162"/>
      <c r="B5" s="102"/>
      <c r="C5" s="306"/>
      <c r="D5" s="307"/>
      <c r="E5" s="101"/>
      <c r="F5" s="101"/>
      <c r="G5" s="101"/>
      <c r="H5" s="101"/>
      <c r="I5" s="101"/>
      <c r="J5" s="101"/>
      <c r="K5" s="101"/>
    </row>
    <row r="6" spans="1:11" ht="18">
      <c r="A6" s="99"/>
      <c r="B6" s="102"/>
      <c r="C6" s="306"/>
      <c r="D6" s="307"/>
      <c r="E6" s="101"/>
      <c r="F6" s="101"/>
      <c r="G6" s="101"/>
      <c r="H6" s="101"/>
      <c r="I6" s="101"/>
      <c r="J6" s="101"/>
      <c r="K6" s="101"/>
    </row>
    <row r="7" spans="1:11" ht="15" customHeight="1">
      <c r="A7" s="444" t="s">
        <v>839</v>
      </c>
      <c r="B7" s="444"/>
      <c r="C7" s="444"/>
      <c r="D7" s="444"/>
      <c r="E7" s="103"/>
      <c r="F7" s="103"/>
      <c r="G7" s="103"/>
      <c r="H7" s="103"/>
      <c r="I7" s="103"/>
      <c r="J7" s="103"/>
      <c r="K7" s="103"/>
    </row>
    <row r="8" spans="1:11" ht="27" customHeight="1">
      <c r="A8" s="444"/>
      <c r="B8" s="444"/>
      <c r="C8" s="444"/>
      <c r="D8" s="444"/>
      <c r="E8" s="103"/>
      <c r="F8" s="352"/>
      <c r="G8" s="352"/>
      <c r="H8" s="353"/>
      <c r="I8" s="380"/>
      <c r="J8" s="381"/>
      <c r="K8" s="382"/>
    </row>
    <row r="9" spans="1:11" ht="19.5" customHeight="1" thickBot="1">
      <c r="A9" s="105"/>
      <c r="B9" s="105"/>
      <c r="C9" s="105"/>
      <c r="D9" s="104" t="s">
        <v>425</v>
      </c>
      <c r="E9" s="103"/>
      <c r="F9" s="352"/>
      <c r="G9" s="352"/>
      <c r="H9" s="353"/>
      <c r="I9" s="354"/>
      <c r="J9" s="355"/>
      <c r="K9" s="356"/>
    </row>
    <row r="10" spans="1:11" ht="31.5" customHeight="1">
      <c r="A10" s="436" t="s">
        <v>348</v>
      </c>
      <c r="B10" s="438" t="s">
        <v>426</v>
      </c>
      <c r="C10" s="440" t="s">
        <v>427</v>
      </c>
      <c r="D10" s="442" t="s">
        <v>428</v>
      </c>
      <c r="E10" s="106"/>
      <c r="F10" s="91"/>
      <c r="G10" s="92"/>
      <c r="H10" s="357"/>
      <c r="I10" s="358"/>
      <c r="J10" s="33"/>
      <c r="K10" s="33"/>
    </row>
    <row r="11" spans="1:11" ht="15.75">
      <c r="A11" s="437"/>
      <c r="B11" s="439"/>
      <c r="C11" s="441"/>
      <c r="D11" s="443"/>
      <c r="E11" s="106"/>
      <c r="F11" s="359"/>
      <c r="G11" s="92"/>
      <c r="H11" s="360"/>
      <c r="I11" s="358"/>
      <c r="J11" s="358"/>
      <c r="K11" s="361"/>
    </row>
    <row r="12" spans="1:11" ht="16.5">
      <c r="A12" s="308">
        <v>1</v>
      </c>
      <c r="B12" s="309">
        <v>2</v>
      </c>
      <c r="C12" s="310">
        <v>3</v>
      </c>
      <c r="D12" s="311">
        <v>4</v>
      </c>
      <c r="E12" s="106"/>
      <c r="F12" s="359"/>
      <c r="G12" s="342"/>
      <c r="H12" s="360"/>
      <c r="I12" s="358"/>
      <c r="J12" s="358"/>
      <c r="K12" s="361"/>
    </row>
    <row r="13" spans="1:11" ht="36.75" customHeight="1">
      <c r="A13" s="154" t="s">
        <v>429</v>
      </c>
      <c r="B13" s="107" t="s">
        <v>16</v>
      </c>
      <c r="C13" s="108">
        <f>C14+C26</f>
        <v>-820500</v>
      </c>
      <c r="D13" s="155">
        <f>D14+D26</f>
        <v>-3619635.749999997</v>
      </c>
      <c r="E13" s="106"/>
      <c r="F13" s="359"/>
      <c r="G13" s="342"/>
      <c r="H13" s="360"/>
      <c r="I13" s="358"/>
      <c r="J13" s="358"/>
      <c r="K13" s="361"/>
    </row>
    <row r="14" spans="1:11" ht="54" customHeight="1">
      <c r="A14" s="154" t="s">
        <v>732</v>
      </c>
      <c r="B14" s="107" t="s">
        <v>16</v>
      </c>
      <c r="C14" s="362">
        <f>C15</f>
        <v>-2612100</v>
      </c>
      <c r="D14" s="362">
        <f>D15</f>
        <v>-2612005.2</v>
      </c>
      <c r="E14" s="106"/>
      <c r="F14" s="359"/>
      <c r="G14" s="342"/>
      <c r="H14" s="360"/>
      <c r="I14" s="358"/>
      <c r="J14" s="358"/>
      <c r="K14" s="361"/>
    </row>
    <row r="15" spans="1:11" ht="36.75" customHeight="1">
      <c r="A15" s="363" t="s">
        <v>733</v>
      </c>
      <c r="B15" s="112" t="s">
        <v>734</v>
      </c>
      <c r="C15" s="364">
        <v>-2612100</v>
      </c>
      <c r="D15" s="364">
        <v>-2612005.2</v>
      </c>
      <c r="E15" s="106"/>
      <c r="F15" s="359"/>
      <c r="G15" s="342"/>
      <c r="H15" s="360"/>
      <c r="I15" s="358"/>
      <c r="J15" s="358"/>
      <c r="K15" s="361"/>
    </row>
    <row r="16" spans="1:11" ht="36.75" customHeight="1">
      <c r="A16" s="154" t="s">
        <v>736</v>
      </c>
      <c r="B16" s="110" t="s">
        <v>735</v>
      </c>
      <c r="C16" s="362">
        <f>C17+C20</f>
        <v>-2612100</v>
      </c>
      <c r="D16" s="362">
        <f>D17+D20</f>
        <v>-2612005.2</v>
      </c>
      <c r="E16" s="106"/>
      <c r="F16" s="359"/>
      <c r="G16" s="342"/>
      <c r="H16" s="360"/>
      <c r="I16" s="358"/>
      <c r="J16" s="358"/>
      <c r="K16" s="361"/>
    </row>
    <row r="17" spans="1:11" ht="44.25" customHeight="1">
      <c r="A17" s="154" t="s">
        <v>737</v>
      </c>
      <c r="B17" s="110" t="s">
        <v>738</v>
      </c>
      <c r="C17" s="362">
        <f>C18</f>
        <v>0</v>
      </c>
      <c r="D17" s="362">
        <f>D18</f>
        <v>0</v>
      </c>
      <c r="E17" s="106"/>
      <c r="F17" s="359"/>
      <c r="G17" s="342"/>
      <c r="H17" s="360"/>
      <c r="I17" s="358"/>
      <c r="J17" s="358"/>
      <c r="K17" s="361"/>
    </row>
    <row r="18" spans="1:11" ht="66.75" customHeight="1">
      <c r="A18" s="363" t="s">
        <v>739</v>
      </c>
      <c r="B18" s="112" t="s">
        <v>740</v>
      </c>
      <c r="C18" s="364">
        <v>0</v>
      </c>
      <c r="D18" s="364">
        <v>0</v>
      </c>
      <c r="E18" s="106"/>
      <c r="F18" s="359"/>
      <c r="G18" s="342"/>
      <c r="H18" s="360"/>
      <c r="I18" s="358"/>
      <c r="J18" s="358"/>
      <c r="K18" s="361"/>
    </row>
    <row r="19" spans="1:11" ht="44.25" customHeight="1">
      <c r="A19" s="154" t="s">
        <v>836</v>
      </c>
      <c r="B19" s="110" t="s">
        <v>835</v>
      </c>
      <c r="C19" s="362">
        <f>C20</f>
        <v>-2612100</v>
      </c>
      <c r="D19" s="362">
        <f>D20</f>
        <v>-2612005.2</v>
      </c>
      <c r="E19" s="106"/>
      <c r="F19" s="359"/>
      <c r="G19" s="342"/>
      <c r="H19" s="360"/>
      <c r="I19" s="358"/>
      <c r="J19" s="358"/>
      <c r="K19" s="361"/>
    </row>
    <row r="20" spans="1:11" ht="66.75" customHeight="1">
      <c r="A20" s="363" t="s">
        <v>838</v>
      </c>
      <c r="B20" s="112" t="s">
        <v>834</v>
      </c>
      <c r="C20" s="364">
        <v>-2612100</v>
      </c>
      <c r="D20" s="364">
        <v>-2612005.2</v>
      </c>
      <c r="E20" s="106"/>
      <c r="F20" s="359"/>
      <c r="G20" s="342"/>
      <c r="H20" s="360"/>
      <c r="I20" s="358"/>
      <c r="J20" s="358"/>
      <c r="K20" s="361"/>
    </row>
    <row r="21" spans="1:11" ht="51" customHeight="1">
      <c r="A21" s="154" t="s">
        <v>830</v>
      </c>
      <c r="B21" s="110" t="s">
        <v>833</v>
      </c>
      <c r="C21" s="362">
        <f>C22</f>
        <v>0</v>
      </c>
      <c r="D21" s="362">
        <f>D22</f>
        <v>0</v>
      </c>
      <c r="E21" s="106"/>
      <c r="F21" s="359"/>
      <c r="G21" s="342"/>
      <c r="H21" s="360"/>
      <c r="I21" s="358"/>
      <c r="J21" s="358"/>
      <c r="K21" s="361"/>
    </row>
    <row r="22" spans="1:11" ht="66.75" customHeight="1">
      <c r="A22" s="363" t="s">
        <v>831</v>
      </c>
      <c r="B22" s="112" t="s">
        <v>832</v>
      </c>
      <c r="C22" s="364">
        <v>0</v>
      </c>
      <c r="D22" s="364">
        <v>0</v>
      </c>
      <c r="E22" s="106"/>
      <c r="F22" s="359"/>
      <c r="G22" s="342"/>
      <c r="H22" s="360"/>
      <c r="I22" s="358"/>
      <c r="J22" s="358"/>
      <c r="K22" s="361"/>
    </row>
    <row r="23" spans="1:11" ht="53.25" customHeight="1">
      <c r="A23" s="154" t="s">
        <v>829</v>
      </c>
      <c r="B23" s="110" t="s">
        <v>828</v>
      </c>
      <c r="C23" s="362">
        <f>C24</f>
        <v>0</v>
      </c>
      <c r="D23" s="362">
        <f>D24</f>
        <v>0</v>
      </c>
      <c r="E23" s="106"/>
      <c r="F23" s="359"/>
      <c r="G23" s="342"/>
      <c r="H23" s="360"/>
      <c r="I23" s="358"/>
      <c r="J23" s="358"/>
      <c r="K23" s="361"/>
    </row>
    <row r="24" spans="1:11" ht="66.75" customHeight="1">
      <c r="A24" s="363" t="s">
        <v>837</v>
      </c>
      <c r="B24" s="112" t="s">
        <v>827</v>
      </c>
      <c r="C24" s="364">
        <v>0</v>
      </c>
      <c r="D24" s="364">
        <v>0</v>
      </c>
      <c r="E24" s="106"/>
      <c r="F24" s="359"/>
      <c r="G24" s="342"/>
      <c r="H24" s="360"/>
      <c r="I24" s="358"/>
      <c r="J24" s="358"/>
      <c r="K24" s="361"/>
    </row>
    <row r="25" spans="1:11" ht="51" customHeight="1">
      <c r="A25" s="154" t="s">
        <v>741</v>
      </c>
      <c r="B25" s="107" t="s">
        <v>16</v>
      </c>
      <c r="C25" s="362"/>
      <c r="D25" s="155"/>
      <c r="E25" s="106"/>
      <c r="F25" s="359"/>
      <c r="G25" s="342"/>
      <c r="H25" s="360"/>
      <c r="I25" s="358"/>
      <c r="J25" s="358"/>
      <c r="K25" s="361"/>
    </row>
    <row r="26" spans="1:11" ht="37.5">
      <c r="A26" s="156" t="s">
        <v>430</v>
      </c>
      <c r="B26" s="107" t="s">
        <v>16</v>
      </c>
      <c r="C26" s="155">
        <f>C31+C27</f>
        <v>1791600</v>
      </c>
      <c r="D26" s="155">
        <f>D31+D27</f>
        <v>-1007630.549999997</v>
      </c>
      <c r="E26" s="101"/>
      <c r="F26" s="359"/>
      <c r="G26" s="342"/>
      <c r="H26" s="360"/>
      <c r="I26" s="358"/>
      <c r="J26" s="358"/>
      <c r="K26" s="361"/>
    </row>
    <row r="27" spans="1:11" ht="44.25" customHeight="1">
      <c r="A27" s="156" t="s">
        <v>431</v>
      </c>
      <c r="B27" s="110" t="s">
        <v>285</v>
      </c>
      <c r="C27" s="111">
        <f>C28</f>
        <v>-47010100</v>
      </c>
      <c r="D27" s="155">
        <f>D28</f>
        <v>-47058717.79</v>
      </c>
      <c r="E27" s="101"/>
      <c r="F27" s="202"/>
      <c r="G27" s="203"/>
      <c r="H27" s="204"/>
      <c r="I27" s="62"/>
      <c r="J27" s="205"/>
      <c r="K27" s="206"/>
    </row>
    <row r="28" spans="1:11" ht="37.5">
      <c r="A28" s="157" t="s">
        <v>432</v>
      </c>
      <c r="B28" s="112" t="s">
        <v>290</v>
      </c>
      <c r="C28" s="158">
        <f>I42</f>
        <v>-47010100</v>
      </c>
      <c r="D28" s="158">
        <f>J42</f>
        <v>-47058717.79</v>
      </c>
      <c r="E28" s="101"/>
      <c r="F28" s="359"/>
      <c r="G28" s="342"/>
      <c r="H28" s="360"/>
      <c r="I28" s="358"/>
      <c r="J28" s="358"/>
      <c r="K28" s="361"/>
    </row>
    <row r="29" spans="1:11" ht="37.5">
      <c r="A29" s="156" t="s">
        <v>433</v>
      </c>
      <c r="B29" s="110" t="s">
        <v>285</v>
      </c>
      <c r="C29" s="109">
        <f>C30</f>
        <v>48801700</v>
      </c>
      <c r="D29" s="155">
        <f>D30</f>
        <v>46051087.24</v>
      </c>
      <c r="E29" s="101"/>
      <c r="F29" s="359"/>
      <c r="G29" s="342"/>
      <c r="H29" s="360"/>
      <c r="I29" s="358"/>
      <c r="J29" s="358"/>
      <c r="K29" s="361"/>
    </row>
    <row r="30" spans="1:11" ht="37.5">
      <c r="A30" s="156" t="s">
        <v>434</v>
      </c>
      <c r="B30" s="110" t="s">
        <v>435</v>
      </c>
      <c r="C30" s="109">
        <f>C31</f>
        <v>48801700</v>
      </c>
      <c r="D30" s="155">
        <f>D31</f>
        <v>46051087.24</v>
      </c>
      <c r="E30" s="101"/>
      <c r="F30" s="359"/>
      <c r="G30" s="342"/>
      <c r="H30" s="360"/>
      <c r="I30" s="358"/>
      <c r="J30" s="358"/>
      <c r="K30" s="361"/>
    </row>
    <row r="31" spans="1:11" ht="43.5" customHeight="1" thickBot="1">
      <c r="A31" s="159" t="s">
        <v>436</v>
      </c>
      <c r="B31" s="160" t="s">
        <v>437</v>
      </c>
      <c r="C31" s="161">
        <f>I46</f>
        <v>48801700</v>
      </c>
      <c r="D31" s="161">
        <f>J46</f>
        <v>46051087.24</v>
      </c>
      <c r="E31" s="101"/>
      <c r="F31" s="202"/>
      <c r="G31" s="203"/>
      <c r="H31" s="204"/>
      <c r="I31" s="62"/>
      <c r="J31" s="205"/>
      <c r="K31" s="206"/>
    </row>
    <row r="34" spans="6:11" ht="15">
      <c r="F34" s="426" t="s">
        <v>9</v>
      </c>
      <c r="G34" s="426" t="s">
        <v>277</v>
      </c>
      <c r="H34" s="428" t="s">
        <v>278</v>
      </c>
      <c r="I34" s="430" t="s">
        <v>51</v>
      </c>
      <c r="J34" s="432" t="s">
        <v>13</v>
      </c>
      <c r="K34" s="434" t="s">
        <v>279</v>
      </c>
    </row>
    <row r="35" spans="6:11" ht="15">
      <c r="F35" s="427"/>
      <c r="G35" s="427"/>
      <c r="H35" s="429"/>
      <c r="I35" s="431"/>
      <c r="J35" s="433"/>
      <c r="K35" s="435"/>
    </row>
    <row r="36" spans="6:11" ht="15.75">
      <c r="F36" s="145" t="s">
        <v>280</v>
      </c>
      <c r="G36" s="145" t="s">
        <v>53</v>
      </c>
      <c r="H36" s="146">
        <v>3</v>
      </c>
      <c r="I36" s="64">
        <v>4</v>
      </c>
      <c r="J36" s="95">
        <v>5</v>
      </c>
      <c r="K36" s="96">
        <v>6</v>
      </c>
    </row>
    <row r="37" spans="6:11" ht="31.5">
      <c r="F37" s="46" t="s">
        <v>281</v>
      </c>
      <c r="G37" s="17" t="s">
        <v>282</v>
      </c>
      <c r="H37" s="14" t="s">
        <v>16</v>
      </c>
      <c r="I37" s="15"/>
      <c r="J37" s="41">
        <f>J38</f>
        <v>-1007630.549999997</v>
      </c>
      <c r="K37" s="41"/>
    </row>
    <row r="38" spans="6:11" ht="31.5">
      <c r="F38" s="13" t="s">
        <v>283</v>
      </c>
      <c r="G38" s="17" t="s">
        <v>284</v>
      </c>
      <c r="H38" s="65" t="s">
        <v>285</v>
      </c>
      <c r="I38" s="15">
        <f>I43+I41</f>
        <v>1791600</v>
      </c>
      <c r="J38" s="15">
        <f>J43+J41</f>
        <v>-1007630.549999997</v>
      </c>
      <c r="K38" s="66">
        <f>I38-J38</f>
        <v>2799230.549999997</v>
      </c>
    </row>
    <row r="39" spans="6:11" ht="15.75">
      <c r="F39" s="13" t="s">
        <v>286</v>
      </c>
      <c r="G39" s="16" t="s">
        <v>287</v>
      </c>
      <c r="H39" s="65" t="s">
        <v>288</v>
      </c>
      <c r="I39" s="15">
        <f aca="true" t="shared" si="0" ref="I39:J41">I40</f>
        <v>-47010100</v>
      </c>
      <c r="J39" s="15">
        <f t="shared" si="0"/>
        <v>-47058717.79</v>
      </c>
      <c r="K39" s="66" t="s">
        <v>16</v>
      </c>
    </row>
    <row r="40" spans="6:11" ht="31.5">
      <c r="F40" s="13" t="s">
        <v>289</v>
      </c>
      <c r="G40" s="16" t="s">
        <v>287</v>
      </c>
      <c r="H40" s="65" t="s">
        <v>290</v>
      </c>
      <c r="I40" s="15">
        <f t="shared" si="0"/>
        <v>-47010100</v>
      </c>
      <c r="J40" s="15">
        <f t="shared" si="0"/>
        <v>-47058717.79</v>
      </c>
      <c r="K40" s="66" t="s">
        <v>16</v>
      </c>
    </row>
    <row r="41" spans="6:11" ht="31.5">
      <c r="F41" s="13" t="s">
        <v>291</v>
      </c>
      <c r="G41" s="16" t="s">
        <v>287</v>
      </c>
      <c r="H41" s="65" t="s">
        <v>292</v>
      </c>
      <c r="I41" s="15">
        <f t="shared" si="0"/>
        <v>-47010100</v>
      </c>
      <c r="J41" s="15">
        <f t="shared" si="0"/>
        <v>-47058717.79</v>
      </c>
      <c r="K41" s="66" t="s">
        <v>16</v>
      </c>
    </row>
    <row r="42" spans="6:11" ht="78.75">
      <c r="F42" s="26" t="s">
        <v>293</v>
      </c>
      <c r="G42" s="27" t="s">
        <v>287</v>
      </c>
      <c r="H42" s="67" t="s">
        <v>294</v>
      </c>
      <c r="I42" s="19">
        <v>-47010100</v>
      </c>
      <c r="J42" s="44">
        <f>-47058717.79</f>
        <v>-47058717.79</v>
      </c>
      <c r="K42" s="68" t="s">
        <v>16</v>
      </c>
    </row>
    <row r="43" spans="6:11" ht="15.75">
      <c r="F43" s="13" t="s">
        <v>295</v>
      </c>
      <c r="G43" s="16" t="s">
        <v>296</v>
      </c>
      <c r="H43" s="65" t="s">
        <v>285</v>
      </c>
      <c r="I43" s="15">
        <f aca="true" t="shared" si="1" ref="I43:J45">I44</f>
        <v>48801700</v>
      </c>
      <c r="J43" s="15">
        <f t="shared" si="1"/>
        <v>46051087.24</v>
      </c>
      <c r="K43" s="66" t="s">
        <v>16</v>
      </c>
    </row>
    <row r="44" spans="6:11" ht="31.5">
      <c r="F44" s="13" t="s">
        <v>297</v>
      </c>
      <c r="G44" s="16" t="s">
        <v>296</v>
      </c>
      <c r="H44" s="65" t="s">
        <v>298</v>
      </c>
      <c r="I44" s="15">
        <f t="shared" si="1"/>
        <v>48801700</v>
      </c>
      <c r="J44" s="15">
        <f t="shared" si="1"/>
        <v>46051087.24</v>
      </c>
      <c r="K44" s="66" t="s">
        <v>16</v>
      </c>
    </row>
    <row r="45" spans="6:11" ht="31.5">
      <c r="F45" s="13" t="s">
        <v>299</v>
      </c>
      <c r="G45" s="16" t="s">
        <v>296</v>
      </c>
      <c r="H45" s="65" t="s">
        <v>300</v>
      </c>
      <c r="I45" s="15">
        <f t="shared" si="1"/>
        <v>48801700</v>
      </c>
      <c r="J45" s="15">
        <f t="shared" si="1"/>
        <v>46051087.24</v>
      </c>
      <c r="K45" s="66" t="s">
        <v>16</v>
      </c>
    </row>
    <row r="46" spans="6:11" ht="78.75">
      <c r="F46" s="26" t="s">
        <v>301</v>
      </c>
      <c r="G46" s="27" t="s">
        <v>296</v>
      </c>
      <c r="H46" s="67" t="s">
        <v>302</v>
      </c>
      <c r="I46" s="19">
        <v>48801700</v>
      </c>
      <c r="J46" s="44">
        <v>46051087.24</v>
      </c>
      <c r="K46" s="68" t="s">
        <v>16</v>
      </c>
    </row>
  </sheetData>
  <sheetProtection/>
  <mergeCells count="15">
    <mergeCell ref="A2:D2"/>
    <mergeCell ref="C1:D1"/>
    <mergeCell ref="A3:D3"/>
    <mergeCell ref="A4:D4"/>
    <mergeCell ref="A10:A11"/>
    <mergeCell ref="B10:B11"/>
    <mergeCell ref="C10:C11"/>
    <mergeCell ref="D10:D11"/>
    <mergeCell ref="A7:D8"/>
    <mergeCell ref="F34:F35"/>
    <mergeCell ref="G34:G35"/>
    <mergeCell ref="H34:H35"/>
    <mergeCell ref="I34:I35"/>
    <mergeCell ref="J34:J35"/>
    <mergeCell ref="K34:K35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Попов Иван Сергеевич</cp:lastModifiedBy>
  <cp:lastPrinted>2023-03-26T10:26:43Z</cp:lastPrinted>
  <dcterms:created xsi:type="dcterms:W3CDTF">2018-03-24T18:39:18Z</dcterms:created>
  <dcterms:modified xsi:type="dcterms:W3CDTF">2023-05-04T10:41:00Z</dcterms:modified>
  <cp:category/>
  <cp:version/>
  <cp:contentType/>
  <cp:contentStatus/>
</cp:coreProperties>
</file>