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тчет за 2009 ГОД " sheetId="1" r:id="rId1"/>
  </sheets>
  <externalReferences>
    <externalReference r:id="rId4"/>
  </externalReferences>
  <definedNames>
    <definedName name="List1" localSheetId="0">'отчет за 2009 ГОД '!#REF!</definedName>
    <definedName name="List2" localSheetId="0">'отчет за 2009 ГОД '!#REF!</definedName>
    <definedName name="List3" localSheetId="0">'отчет за 2009 ГОД '!#REF!</definedName>
    <definedName name="Spr_MO" localSheetId="0">'отчет за 2009 ГОД '!#REF!</definedName>
    <definedName name="Spr_MO">#REF!</definedName>
    <definedName name="Z_E1D00EA3_7EDD_11D7_A0DF_0050DA4520DA_.wvu.Cols" localSheetId="0" hidden="1">'отчет за 2009 ГОД '!#REF!</definedName>
    <definedName name="Z_E1D00EA3_7EDD_11D7_A0DF_0050DA4520DA_.wvu.FilterData" localSheetId="0" hidden="1">'отчет за 2009 ГОД '!$B$12:$G$24</definedName>
    <definedName name="Z_E1D00EA3_7EDD_11D7_A0DF_0050DA4520DA_.wvu.PrintArea" localSheetId="0" hidden="1">'отчет за 2009 ГОД '!$B$6:$G$38</definedName>
    <definedName name="Z_E1D00EA3_7EDD_11D7_A0DF_0050DA4520DA_.wvu.PrintTitles" localSheetId="0" hidden="1">'отчет за 2009 ГОД '!$11:$12</definedName>
    <definedName name="Должность" localSheetId="0">'отчет за 2009 ГОД '!#REF!</definedName>
    <definedName name="Должность">'[1]Форма 2005'!#REF!</definedName>
    <definedName name="_xlnm.Print_Titles" localSheetId="0">'отчет за 2009 ГОД '!$11:$12</definedName>
    <definedName name="Заголовок1">'[1]Справочник'!$B$1:$B$111</definedName>
    <definedName name="_xlnm.Print_Area" localSheetId="0">'отчет за 2009 ГОД '!$A$1:$G$105</definedName>
    <definedName name="период">'[1]Справочник'!$D$1:$D$5</definedName>
    <definedName name="районы">'[1]Справочник'!$C$1:$C$19</definedName>
  </definedNames>
  <calcPr fullCalcOnLoad="1"/>
</workbook>
</file>

<file path=xl/sharedStrings.xml><?xml version="1.0" encoding="utf-8"?>
<sst xmlns="http://schemas.openxmlformats.org/spreadsheetml/2006/main" count="362" uniqueCount="260">
  <si>
    <t>муниципльного совета</t>
  </si>
  <si>
    <t xml:space="preserve">МО Адмиралтейский округ </t>
  </si>
  <si>
    <t>№ 10   от 05.05.2010г.</t>
  </si>
  <si>
    <t>ОТЧЕТ</t>
  </si>
  <si>
    <t>об исполнении местного бюджета муниципального образования МО  Адмиралтейский округ</t>
  </si>
  <si>
    <t>на  01 января 2010г.</t>
  </si>
  <si>
    <t>(рубли)</t>
  </si>
  <si>
    <t>№ п/п</t>
  </si>
  <si>
    <t>НАИМЕНОВАНИЕ ПОКАЗАТЕЛЯ</t>
  </si>
  <si>
    <t>КОД АДМИНИСТРАТОРА</t>
  </si>
  <si>
    <t>КОД ДОХОДА ПО БЮДЖЕТНОЙ КЛАССИФИКАЦИИ</t>
  </si>
  <si>
    <t>УТВЕРЖДЕННЫЕ БЮДЖЕТНЫЕ НАЗНАЧЕНИЯ
НА ГОД</t>
  </si>
  <si>
    <t>ИСПОЛНЕНО</t>
  </si>
  <si>
    <t>ПРОЦЕНТ ИСПОЛНЕНИЯ</t>
  </si>
  <si>
    <t>I. ДОХОДЫ БЮДЖЕТА - ИТОГО в том числе:</t>
  </si>
  <si>
    <t xml:space="preserve">ДОХОДЫ НАЛОГОВЫЕ И НЕНАЛОГОВЫЕ </t>
  </si>
  <si>
    <t>1 00 00000 00 0000 000</t>
  </si>
  <si>
    <t>1.1</t>
  </si>
  <si>
    <t>НАЛОГИ НА СОВОКУПНЫЙ ДОХОД</t>
  </si>
  <si>
    <t>000</t>
  </si>
  <si>
    <t>1 05 00000 00 0000 000</t>
  </si>
  <si>
    <t>1.1.1</t>
  </si>
  <si>
    <t xml:space="preserve">Единый налог, взимаемый в связи с применением упрощенной системы налогообложения </t>
  </si>
  <si>
    <t>1 05 01000 00 0000 110</t>
  </si>
  <si>
    <t>1.1.1.1</t>
  </si>
  <si>
    <t>Единый налог, взимаемый с налогоплательщиков, выбравших в качестве объекта налогообложения  доходы</t>
  </si>
  <si>
    <t>1 05 01010 01 0000 110</t>
  </si>
  <si>
    <t>1.1.1.2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</si>
  <si>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</si>
  <si>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</si>
  <si>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1.1.2</t>
  </si>
  <si>
    <t>Единый налог на вмененный доход для отдельных видов деятельности</t>
  </si>
  <si>
    <t>1 05 02000 02 0000 110</t>
  </si>
  <si>
    <t>1.2</t>
  </si>
  <si>
    <t>НАЛОГИ НА ИМУЩЕСТВО</t>
  </si>
  <si>
    <t>1 06 00000 00 0000 000</t>
  </si>
  <si>
    <t>1.2.1</t>
  </si>
  <si>
    <t>Налог на имущество физических лиц</t>
  </si>
  <si>
    <t>1 06 01010 03 0000 110</t>
  </si>
  <si>
    <t>1.3</t>
  </si>
  <si>
    <t>ЗАДОЛЖЕННОСТЬ И ПЕРЕРАСЧЕТЫ ПО ОТМЕНЕННЫМ  НАЛОГАМ, СБОРАМ И ИНЫМ  ОБЯЗАТЕЛЬНЫМ ПЛАТЕЖАМ</t>
  </si>
  <si>
    <t>1 09 00000 00 0000 000</t>
  </si>
  <si>
    <t>1.3.1</t>
  </si>
  <si>
    <t>Налоги на имущество</t>
  </si>
  <si>
    <t>1 09 04000 00 0000 110</t>
  </si>
  <si>
    <t>1.3.1.1</t>
  </si>
  <si>
    <t>Налог на наследование или дарение</t>
  </si>
  <si>
    <t>1 09 04040 01 0000 110</t>
  </si>
  <si>
    <t>1.4</t>
  </si>
  <si>
    <t>ДОХОДЫ ОТ ОКАЗАНИЯ ПЛАТНЫХ УСЛУГ И КОМПЕНСАЦИИИ ЗАТРАТ ГОСУДАРТСВА</t>
  </si>
  <si>
    <t>1 13 00000 00 0000 000</t>
  </si>
  <si>
    <t>1.4.1</t>
  </si>
  <si>
    <t>Прочие доходы от оказания платных услуг и компенсации государства</t>
  </si>
  <si>
    <t>1 13 03000 00 0000 130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</si>
  <si>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</si>
  <si>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1 13 03030 03 01100 130</t>
  </si>
  <si>
    <t>1.4.1.1</t>
  </si>
  <si>
    <t>Другие виды прочих доходов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заначения Москвы и Санкт-Петербурга</t>
  </si>
  <si>
    <t>1 13 03030 03 0200 130</t>
  </si>
  <si>
    <t>1.4.2</t>
  </si>
  <si>
    <t>ШТРАФЫ, САНКЦИИ, ВОЗМЕЩЕНИЕ УЩЕРБА</t>
  </si>
  <si>
    <t>1 16 00000 00 0000 000</t>
  </si>
  <si>
    <t>1.4.2.1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</si>
  <si>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</si>
  <si>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</si>
  <si>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1.4.3</t>
  </si>
  <si>
    <t>Прочие поступления от денежных взысканий (штрафов) и иных сумм в возмещение ущерба</t>
  </si>
  <si>
    <t xml:space="preserve"> 1 16 90000 00 0000 140</t>
  </si>
  <si>
    <t>1.4.3.1</t>
  </si>
  <si>
    <t>Прочие поступления от денежных взысканий (штрафов) и иных сумм в возмещение ущерба, зачисляемые в местные бюджеты</t>
  </si>
  <si>
    <t>1 16 90030 03 0000 140</t>
  </si>
  <si>
    <t>1.4.3.1.2</t>
  </si>
  <si>
    <t>Штрафы за административные правонарушения в сфере благоустройства, предусмотренные Законом Санкт-Петербурга"Об административных правонарушениях в сфере благоустройства в СПб"</t>
  </si>
  <si>
    <t>806</t>
  </si>
  <si>
    <t>1 16 30030 03 0100 140</t>
  </si>
  <si>
    <t>1.4.3.1.3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</si>
  <si>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</si>
  <si>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846</t>
  </si>
  <si>
    <t>1 16 90030 03 0200 140</t>
  </si>
  <si>
    <t>1.5</t>
  </si>
  <si>
    <t>ПРОЧИЕ НЕНАЛОГОВЫЕ ДОХОДЫ</t>
  </si>
  <si>
    <t>1 17 00000 00 0000 000</t>
  </si>
  <si>
    <t>108</t>
  </si>
  <si>
    <t>1.5.1</t>
  </si>
  <si>
    <t>Прочие неналоговые доходы</t>
  </si>
  <si>
    <t>1 117 01030 03 0000 180</t>
  </si>
  <si>
    <t>1.5.1.1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</si>
  <si>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</si>
  <si>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903</t>
  </si>
  <si>
    <t>1 17 05030 03 0100 180</t>
  </si>
  <si>
    <t>1.6</t>
  </si>
  <si>
    <t>БЕЗВОЗМЕЗДНЫЕ ПОСТУПЛЕНИЯ</t>
  </si>
  <si>
    <t>2 00 00000 00 0000 000</t>
  </si>
  <si>
    <t>1.6.1</t>
  </si>
  <si>
    <t>БЕЗВОЗМЕЗДНЫЕ ПОСТУПЛЕНИЯ ОТ ДРУГИХ БЮДЖЕТОВ БЮДЖЕТНОЙ  СИСТЕМЫ РОССИЙСКОЙ ФЕДЕРАЦИИ</t>
  </si>
  <si>
    <t>2 02 00000 00 0000 151</t>
  </si>
  <si>
    <t>1.6.1.1</t>
  </si>
  <si>
    <t>Субвенции бюджетам субъектов Российской Федерации и муниципальных образований</t>
  </si>
  <si>
    <t>2 02 03000 00 0000 151</t>
  </si>
  <si>
    <t>1.6.1.3.1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</si>
  <si>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</si>
  <si>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</si>
  <si>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1.6.1.3.1.1</t>
  </si>
  <si>
    <t xml:space="preserve">Субвенции бюджетам внутригородских мунципальных образований городов федерального значения Москвы и Санкт-Петербурга на выполнение передаваемых полномочий субъектов Российской Федерации </t>
  </si>
  <si>
    <t>2 02 03024 03 0100 151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</si>
  <si>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</si>
  <si>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2 02 03024 03 0200 151</t>
  </si>
  <si>
    <t>1.6.1.4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</si>
  <si>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</si>
  <si>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2 02 03027 00 0000 151</t>
  </si>
  <si>
    <t>1.6.1.4.1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</si>
  <si>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оплату труда приемному родителю</t>
  </si>
  <si>
    <t>2 02 03027 03 0000 151</t>
  </si>
  <si>
    <t>1.6.1.4.1.1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</si>
  <si>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</t>
  </si>
  <si>
    <t>2 02 03027 03 0100 151</t>
  </si>
  <si>
    <t>1.6.1.4.1.3</t>
  </si>
  <si>
    <t>Субвенции бюджетам внутригородских муниципальных образований Санкт-Петербурга на оплату труда приемному родителю</t>
  </si>
  <si>
    <t>2 02 03027 03 0200 151</t>
  </si>
  <si>
    <t>1.6.2</t>
  </si>
  <si>
    <t>ПРОЧИЕ БЕЗВОЗМЕЗДНЫЕ ПОСТУПЛЕНИЯ</t>
  </si>
  <si>
    <t>2 07 00000 00 0000 180</t>
  </si>
  <si>
    <t>1.6.2.1</t>
  </si>
  <si>
    <t>Прочие безвозмездные поступления в  бюджеты внутригородских муниципальных образований городов федерального значения Москвы и Санкт-Петербурга</t>
  </si>
  <si>
    <t xml:space="preserve">2 07 03000 03 0000 180 </t>
  </si>
  <si>
    <t>0</t>
  </si>
  <si>
    <t>ИТОГО ДОХОДОВ</t>
  </si>
  <si>
    <t/>
  </si>
  <si>
    <t xml:space="preserve"> </t>
  </si>
  <si>
    <t>2</t>
  </si>
  <si>
    <t>КОД РАСХОДА ПО БЮДЖЕТНОЙ КЛАССИФИКАЦИИ             (раздел/подраздел)</t>
  </si>
  <si>
    <t>2.1</t>
  </si>
  <si>
    <t>Общегосударственные вопросы</t>
  </si>
  <si>
    <t>0100</t>
  </si>
  <si>
    <t>2.1.1</t>
  </si>
  <si>
    <t xml:space="preserve">Содержание главы муниципального образования (высшее должностное лицо органа местного самоуправления) </t>
  </si>
  <si>
    <t>0102</t>
  </si>
  <si>
    <t>2.1.1.1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</si>
  <si>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</si>
  <si>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</si>
  <si>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МС</t>
  </si>
  <si>
    <t>2.1.2</t>
  </si>
  <si>
    <t>Содержание главы местной Администрации (исполнительно-распорядительного органа муниципального образования)</t>
  </si>
  <si>
    <t>0104</t>
  </si>
  <si>
    <t>2.1.2.1</t>
  </si>
  <si>
    <t>Содержание аппарата  местной Администрации муниципального образования МО Адмиралтейский округ в т.ч.</t>
  </si>
  <si>
    <t>2.1.2.1.1</t>
  </si>
  <si>
    <t>Субвенции бюджетам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по организации и осуществлению деятельности по  опеке и попечительству</t>
  </si>
  <si>
    <t>2.1.2.1.2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</si>
  <si>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</si>
  <si>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2.1.2.2</t>
  </si>
  <si>
    <t>Обеспечение проведения выборов и референдумов (члены избирательной комиссии муниципального образования МО Адмиралтейский округ)</t>
  </si>
  <si>
    <t>894</t>
  </si>
  <si>
    <t>0107</t>
  </si>
  <si>
    <t>Резервный фонд</t>
  </si>
  <si>
    <t>0112</t>
  </si>
  <si>
    <t>2.1.3</t>
  </si>
  <si>
    <t>Другие общегосударственные вопросы</t>
  </si>
  <si>
    <t>0114</t>
  </si>
  <si>
    <t>2.1.3.1</t>
  </si>
  <si>
    <t xml:space="preserve">Осуществление поддержки деятельности граждан, общественных объединений, участвующих в охране общественного порядка на территории муниципального образования Адмиралтейский округ </t>
  </si>
  <si>
    <t>2.1.3.2</t>
  </si>
  <si>
    <t>Реализация государственных функций органами местного самоуправления, связанных с общегосударственным управлением (членские взносы  "Совету муниципальных образований Санкт-Петербурга")</t>
  </si>
  <si>
    <t>2.1.3.3</t>
  </si>
  <si>
    <t>Другие вопросы в области социальной политики (обеспечение деятельности подведомственных учреждений. Содержание и обеспечение деятельности МУ "Центр правовой помощи и социальных гарантиЙ")</t>
  </si>
  <si>
    <t>2.2</t>
  </si>
  <si>
    <t>Национальная безопасность и правоохранительная деятельность</t>
  </si>
  <si>
    <t>0300</t>
  </si>
  <si>
    <t>2.2.1</t>
  </si>
  <si>
    <t>Расходы на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</si>
  <si>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0309</t>
  </si>
  <si>
    <t>2.3</t>
  </si>
  <si>
    <t>Жилищно-коммунальное хозяйство</t>
  </si>
  <si>
    <t>0500</t>
  </si>
  <si>
    <t>2.3.1</t>
  </si>
  <si>
    <t>Жилищное хозяйство</t>
  </si>
  <si>
    <t>0501</t>
  </si>
  <si>
    <t>2.3.1.1</t>
  </si>
  <si>
    <t>Расходы по реализации мероприятий по повышению уровня защищенности жилищного фонда на территории муниципального образования, в том числе замену входных дверей с привлечением средств населения муниципального образования</t>
  </si>
  <si>
    <t>2.3.2</t>
  </si>
  <si>
    <t>Коммунальное хозяйство</t>
  </si>
  <si>
    <t>0503</t>
  </si>
  <si>
    <t>2.3.2.1</t>
  </si>
  <si>
    <t>Содержание и ремонт ограждений газонов</t>
  </si>
  <si>
    <t>2.3.2.2</t>
  </si>
  <si>
    <t>Установка и содержание малых архитектурных форм, уличной мебели и хозяйственно-бытового оборудования</t>
  </si>
  <si>
    <t>2.3.2.4</t>
  </si>
  <si>
    <t>Обеспечение санитарного благополучия населения</t>
  </si>
  <si>
    <t>2.3.2.5</t>
  </si>
  <si>
    <t>Оборудование контейнерных площадок на территории дворов</t>
  </si>
  <si>
    <t>2.3.2.6</t>
  </si>
  <si>
    <t>Озеленение территории муниципального образования</t>
  </si>
  <si>
    <t>2.3.2.7</t>
  </si>
  <si>
    <t>Выполнение работ. услуг по определению объема работ по благоустройству к адресной программе</t>
  </si>
  <si>
    <t>2.3.2.8</t>
  </si>
  <si>
    <t>Выполнение оформления к праздничным мероприятиям на территории муниципального образования</t>
  </si>
  <si>
    <t>2.4.3</t>
  </si>
  <si>
    <t>Другие вопросы в области жилищно-коммунального хозяйства</t>
  </si>
  <si>
    <t>0505</t>
  </si>
  <si>
    <t>2.4.3.1</t>
  </si>
  <si>
    <t>Содержание и обеспечение деятельности СПб муниципального учреждения Агентство "Адмиралтейский округ"</t>
  </si>
  <si>
    <t>2.5</t>
  </si>
  <si>
    <t>Охрана окружающей среды</t>
  </si>
  <si>
    <t>0600</t>
  </si>
  <si>
    <t>2.5.1</t>
  </si>
  <si>
    <t>Муниципальная целевая программа "Участие в мероприятиях по охране окружающей среды и экологического благоустройства на территории муниципального образования "</t>
  </si>
  <si>
    <t>0605</t>
  </si>
  <si>
    <t>2.6</t>
  </si>
  <si>
    <t>Образование</t>
  </si>
  <si>
    <t>0700</t>
  </si>
  <si>
    <t>2.6.1</t>
  </si>
  <si>
    <t>Проведение мероприятий по организации военно-патриотической работы с подростками и молодежью</t>
  </si>
  <si>
    <t>0707</t>
  </si>
  <si>
    <t>2.6.2</t>
  </si>
  <si>
    <t>Муниципальная целевая программа "Организация и проведение досуговых мероприятий для детей и подростков и развитие межмуниципального сотрудничества"</t>
  </si>
  <si>
    <t>2.7</t>
  </si>
  <si>
    <t>Культура, кинематография и средства массовой информации</t>
  </si>
  <si>
    <t>0800</t>
  </si>
  <si>
    <t>2.7.1</t>
  </si>
  <si>
    <t>Расходы на организацию местных и участие в организации и проведении городских праздничных и иных зрелищных мероприятий</t>
  </si>
  <si>
    <t>0801</t>
  </si>
  <si>
    <t>2.7.2</t>
  </si>
  <si>
    <t>Мунициппальная целевая программа "Сохранение местных традиций и обрядов"</t>
  </si>
  <si>
    <t>2.7.3</t>
  </si>
  <si>
    <t>Расходы на учреждение печатного средства массовой информации, опубликование муниципальщных правовых актов, иной информации в указанных средствах массовой информации  муниципального образования Адмиралтейский округ</t>
  </si>
  <si>
    <t>0804</t>
  </si>
  <si>
    <t>2.8</t>
  </si>
  <si>
    <t>Здравоохранение и спорт</t>
  </si>
  <si>
    <t>0900</t>
  </si>
  <si>
    <t>2.8.1</t>
  </si>
  <si>
    <t>Спорт и физическая культура</t>
  </si>
  <si>
    <t>0908</t>
  </si>
  <si>
    <t>2.9</t>
  </si>
  <si>
    <t>Социальная политика</t>
  </si>
  <si>
    <t>1000</t>
  </si>
  <si>
    <t>2.9.1</t>
  </si>
  <si>
    <t xml:space="preserve">Исполнение органами местного самоуправления отдельных государтсвенных полномочий Санкт-Петербурга по выплате денежных средств на содержание детей, находящихся под опекой (попечительством), и детей, переданных на воспитание в приемные семьи </t>
  </si>
  <si>
    <t>1004</t>
  </si>
  <si>
    <t>2.9.2</t>
  </si>
  <si>
    <t xml:space="preserve">Исполнение органами местного самоуправления отдельных государтсвенных полномочий Санкт-Петербурга по оплате труда приемных родителей </t>
  </si>
  <si>
    <t>2.9.3</t>
  </si>
  <si>
    <t>Оплата труда приемного родителя</t>
  </si>
  <si>
    <t>2.9.4.</t>
  </si>
  <si>
    <t>Прочие расходы на ребенка (детей) передаваемого на воспитание в приемную семью (материальное обеспечение )</t>
  </si>
  <si>
    <t>ИТОГО РАСХОДОВ</t>
  </si>
  <si>
    <t>III. ПРОФИЦИТ БЮДЖЕТА                                      (со знаком "плюс"), 
ДЕФИЦИТ БЮДЖЕТА (со знаком "минус")</t>
  </si>
  <si>
    <t>IV. ИСТОЧНИКИ ВНУТРЕННЕГО ФИНАНСИРОВАНИЯ ДЕФИЦИТА БЮДЖЕТА</t>
  </si>
  <si>
    <t>Изменения остатков средств бюджетов</t>
  </si>
  <si>
    <t>000 01 050000000000 000</t>
  </si>
  <si>
    <t>ИТОГО ИСТОЧНИКОВ ВНУТРЕННЕГО ФИНАНСИРОВАНИЯ ДЕФИЦИТА БЮДЖЕТА</t>
  </si>
  <si>
    <t>М.П.</t>
  </si>
  <si>
    <t>Руководитель</t>
  </si>
  <si>
    <t xml:space="preserve">___________________ </t>
  </si>
  <si>
    <t>Рудиков В.В.</t>
  </si>
  <si>
    <t xml:space="preserve">              подпись</t>
  </si>
  <si>
    <t xml:space="preserve">                              </t>
  </si>
  <si>
    <t>Руководитель отдела учета, отчетности и бюджета</t>
  </si>
  <si>
    <t>Кузнецова М.И.</t>
  </si>
  <si>
    <t xml:space="preserve">к Решению </t>
  </si>
  <si>
    <t xml:space="preserve">Приложение № 1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</si>
</sst>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0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b/>
      <sz val="11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3" fillId="0" borderId="0" xfId="52" applyFont="1" applyFill="1" applyAlignment="1" applyProtection="1">
      <alignment vertical="top"/>
      <protection locked="0"/>
    </xf>
    <xf numFmtId="0" fontId="3" fillId="0" borderId="0" xfId="52" applyFont="1" applyFill="1" applyAlignment="1" applyProtection="1">
      <alignment vertical="top" wrapText="1"/>
      <protection locked="0"/>
    </xf>
    <xf numFmtId="0" fontId="3" fillId="0" borderId="0" xfId="52" applyFont="1" applyFill="1" applyAlignment="1" applyProtection="1">
      <alignment horizontal="center" vertical="top"/>
      <protection locked="0"/>
    </xf>
    <xf numFmtId="0" fontId="4" fillId="0" borderId="0" xfId="52" applyFont="1" applyFill="1" applyAlignment="1" applyProtection="1">
      <alignment vertical="top"/>
      <protection locked="0"/>
    </xf>
    <xf numFmtId="3" fontId="3" fillId="0" borderId="0" xfId="52" applyNumberFormat="1" applyFont="1" applyFill="1" applyAlignment="1" applyProtection="1">
      <alignment horizontal="center" vertical="top"/>
      <protection locked="0"/>
    </xf>
    <xf numFmtId="3" fontId="4" fillId="0" borderId="0" xfId="52" applyNumberFormat="1" applyFont="1" applyFill="1" applyAlignment="1" applyProtection="1">
      <alignment horizontal="center" vertical="top"/>
      <protection locked="0"/>
    </xf>
    <xf numFmtId="0" fontId="5" fillId="0" borderId="0" xfId="52" applyFont="1" applyFill="1" applyAlignment="1" applyProtection="1">
      <alignment vertical="top"/>
      <protection locked="0"/>
    </xf>
    <xf numFmtId="0" fontId="6" fillId="0" borderId="0" xfId="52" applyFont="1" applyFill="1" applyAlignment="1" applyProtection="1">
      <alignment horizontal="centerContinuous" vertical="top" wrapText="1"/>
      <protection locked="0"/>
    </xf>
    <xf numFmtId="3" fontId="6" fillId="0" borderId="0" xfId="52" applyNumberFormat="1" applyFont="1" applyFill="1" applyAlignment="1" applyProtection="1">
      <alignment horizontal="center" vertical="top" wrapText="1"/>
      <protection locked="0"/>
    </xf>
    <xf numFmtId="0" fontId="6" fillId="0" borderId="0" xfId="52" applyFont="1" applyFill="1" applyAlignment="1" applyProtection="1">
      <alignment horizontal="center" vertical="top" wrapText="1"/>
      <protection locked="0"/>
    </xf>
    <xf numFmtId="0" fontId="7" fillId="0" borderId="0" xfId="52" applyFont="1" applyFill="1" applyAlignment="1" applyProtection="1">
      <alignment horizontal="center" vertical="top" wrapText="1"/>
      <protection locked="0"/>
    </xf>
    <xf numFmtId="0" fontId="5" fillId="0" borderId="10" xfId="52" applyFont="1" applyFill="1" applyBorder="1" applyAlignment="1" applyProtection="1">
      <alignment horizontal="center" vertical="top" wrapText="1"/>
      <protection locked="0"/>
    </xf>
    <xf numFmtId="3" fontId="5" fillId="0" borderId="10" xfId="52" applyNumberFormat="1" applyFont="1" applyFill="1" applyBorder="1" applyAlignment="1" applyProtection="1">
      <alignment horizontal="center" vertical="top" wrapText="1"/>
      <protection locked="0"/>
    </xf>
    <xf numFmtId="0" fontId="3" fillId="0" borderId="0" xfId="52" applyFont="1" applyFill="1" applyAlignment="1" applyProtection="1">
      <alignment horizontal="center" vertical="top" wrapText="1"/>
      <protection locked="0"/>
    </xf>
    <xf numFmtId="0" fontId="3" fillId="0" borderId="10" xfId="52" applyFont="1" applyFill="1" applyBorder="1" applyAlignment="1" applyProtection="1">
      <alignment horizontal="center" vertical="top"/>
      <protection locked="0"/>
    </xf>
    <xf numFmtId="0" fontId="5" fillId="0" borderId="11" xfId="52" applyFont="1" applyFill="1" applyBorder="1" applyAlignment="1" applyProtection="1">
      <alignment horizontal="center" vertical="top" wrapText="1"/>
      <protection locked="0"/>
    </xf>
    <xf numFmtId="0" fontId="5" fillId="0" borderId="11" xfId="52" applyFont="1" applyFill="1" applyBorder="1" applyAlignment="1" applyProtection="1">
      <alignment horizontal="center" vertical="top"/>
      <protection locked="0"/>
    </xf>
    <xf numFmtId="3" fontId="5" fillId="0" borderId="11" xfId="52" applyNumberFormat="1" applyFont="1" applyFill="1" applyBorder="1" applyAlignment="1" applyProtection="1">
      <alignment horizontal="center" vertical="top"/>
      <protection locked="0"/>
    </xf>
    <xf numFmtId="0" fontId="8" fillId="0" borderId="10" xfId="52" applyFont="1" applyFill="1" applyBorder="1" applyAlignment="1" applyProtection="1">
      <alignment horizontal="center" vertical="top" wrapText="1"/>
      <protection locked="0"/>
    </xf>
    <xf numFmtId="0" fontId="9" fillId="0" borderId="11" xfId="52" applyFont="1" applyFill="1" applyBorder="1" applyAlignment="1" applyProtection="1">
      <alignment horizontal="center" vertical="top" wrapText="1"/>
      <protection locked="0"/>
    </xf>
    <xf numFmtId="0" fontId="9" fillId="0" borderId="11" xfId="52" applyFont="1" applyFill="1" applyBorder="1" applyAlignment="1" applyProtection="1">
      <alignment horizontal="center" vertical="top"/>
      <protection locked="0"/>
    </xf>
    <xf numFmtId="4" fontId="9" fillId="0" borderId="11" xfId="52" applyNumberFormat="1" applyFont="1" applyFill="1" applyBorder="1" applyAlignment="1" applyProtection="1">
      <alignment horizontal="center" vertical="top"/>
      <protection locked="0"/>
    </xf>
    <xf numFmtId="1" fontId="9" fillId="0" borderId="10" xfId="52" applyNumberFormat="1" applyFont="1" applyFill="1" applyBorder="1" applyAlignment="1" applyProtection="1">
      <alignment horizontal="center" vertical="top"/>
      <protection locked="0"/>
    </xf>
    <xf numFmtId="0" fontId="8" fillId="0" borderId="10" xfId="52" applyFont="1" applyFill="1" applyBorder="1" applyAlignment="1" applyProtection="1">
      <alignment horizontal="center" vertical="top"/>
      <protection locked="0"/>
    </xf>
    <xf numFmtId="0" fontId="9" fillId="33" borderId="10" xfId="52" applyFont="1" applyFill="1" applyBorder="1" applyAlignment="1" applyProtection="1">
      <alignment horizontal="left" vertical="top" wrapText="1"/>
      <protection locked="0"/>
    </xf>
    <xf numFmtId="0" fontId="9" fillId="33" borderId="10" xfId="52" applyNumberFormat="1" applyFont="1" applyFill="1" applyBorder="1" applyAlignment="1" applyProtection="1">
      <alignment horizontal="left" vertical="top" wrapText="1"/>
      <protection locked="0"/>
    </xf>
    <xf numFmtId="0" fontId="9" fillId="33" borderId="10" xfId="52" applyFont="1" applyFill="1" applyBorder="1" applyAlignment="1" applyProtection="1">
      <alignment horizontal="center" vertical="top"/>
      <protection locked="0"/>
    </xf>
    <xf numFmtId="4" fontId="9" fillId="33" borderId="10" xfId="52" applyNumberFormat="1" applyFont="1" applyFill="1" applyBorder="1" applyAlignment="1" applyProtection="1">
      <alignment horizontal="center" vertical="top"/>
      <protection locked="0"/>
    </xf>
    <xf numFmtId="1" fontId="9" fillId="33" borderId="10" xfId="52" applyNumberFormat="1" applyFont="1" applyFill="1" applyBorder="1" applyAlignment="1" applyProtection="1">
      <alignment horizontal="center" vertical="top"/>
      <protection locked="0"/>
    </xf>
    <xf numFmtId="0" fontId="10" fillId="0" borderId="0" xfId="52" applyFont="1" applyFill="1" applyAlignment="1" applyProtection="1">
      <alignment vertical="top"/>
      <protection locked="0"/>
    </xf>
    <xf numFmtId="49" fontId="8" fillId="0" borderId="10" xfId="52" applyNumberFormat="1" applyFont="1" applyFill="1" applyBorder="1" applyAlignment="1" applyProtection="1">
      <alignment horizontal="center" vertical="top"/>
      <protection locked="0"/>
    </xf>
    <xf numFmtId="0" fontId="9" fillId="34" borderId="10" xfId="52" applyFont="1" applyFill="1" applyBorder="1" applyAlignment="1" applyProtection="1">
      <alignment horizontal="left" vertical="top" wrapText="1"/>
      <protection locked="0"/>
    </xf>
    <xf numFmtId="49" fontId="9" fillId="34" borderId="10" xfId="52" applyNumberFormat="1" applyFont="1" applyFill="1" applyBorder="1" applyAlignment="1" applyProtection="1">
      <alignment horizontal="center" vertical="top" wrapText="1"/>
      <protection locked="0"/>
    </xf>
    <xf numFmtId="0" fontId="9" fillId="34" borderId="10" xfId="52" applyFont="1" applyFill="1" applyBorder="1" applyAlignment="1" applyProtection="1">
      <alignment horizontal="center" vertical="top"/>
      <protection locked="0"/>
    </xf>
    <xf numFmtId="3" fontId="9" fillId="34" borderId="10" xfId="52" applyNumberFormat="1" applyFont="1" applyFill="1" applyBorder="1" applyAlignment="1" applyProtection="1">
      <alignment horizontal="center" vertical="top"/>
      <protection locked="0"/>
    </xf>
    <xf numFmtId="1" fontId="9" fillId="34" borderId="10" xfId="52" applyNumberFormat="1" applyFont="1" applyFill="1" applyBorder="1" applyAlignment="1" applyProtection="1">
      <alignment horizontal="center" vertical="top"/>
      <protection locked="0"/>
    </xf>
    <xf numFmtId="49" fontId="5" fillId="0" borderId="10" xfId="52" applyNumberFormat="1" applyFont="1" applyFill="1" applyBorder="1" applyAlignment="1" applyProtection="1">
      <alignment horizontal="center" vertical="center"/>
      <protection locked="0"/>
    </xf>
    <xf numFmtId="0" fontId="4" fillId="0" borderId="10" xfId="52" applyFont="1" applyFill="1" applyBorder="1" applyAlignment="1" applyProtection="1">
      <alignment horizontal="left" vertical="top" wrapText="1"/>
      <protection locked="0"/>
    </xf>
    <xf numFmtId="0" fontId="5" fillId="0" borderId="10" xfId="52" applyNumberFormat="1" applyFont="1" applyFill="1" applyBorder="1" applyAlignment="1" applyProtection="1">
      <alignment horizontal="center" vertical="top" wrapText="1"/>
      <protection locked="0"/>
    </xf>
    <xf numFmtId="0" fontId="4" fillId="0" borderId="10" xfId="52" applyFont="1" applyFill="1" applyBorder="1" applyAlignment="1" applyProtection="1">
      <alignment horizontal="center" vertical="top"/>
      <protection locked="0"/>
    </xf>
    <xf numFmtId="3" fontId="4" fillId="0" borderId="10" xfId="52" applyNumberFormat="1" applyFont="1" applyFill="1" applyBorder="1" applyAlignment="1" applyProtection="1">
      <alignment horizontal="center" vertical="top"/>
      <protection locked="0"/>
    </xf>
    <xf numFmtId="1" fontId="4" fillId="0" borderId="10" xfId="52" applyNumberFormat="1" applyFont="1" applyFill="1" applyBorder="1" applyAlignment="1" applyProtection="1">
      <alignment horizontal="center" vertical="top"/>
      <protection locked="0"/>
    </xf>
    <xf numFmtId="164" fontId="3" fillId="0" borderId="0" xfId="52" applyNumberFormat="1" applyFont="1" applyFill="1" applyAlignment="1" applyProtection="1">
      <alignment vertical="top"/>
      <protection locked="0"/>
    </xf>
    <xf numFmtId="49" fontId="8" fillId="0" borderId="10" xfId="52" applyNumberFormat="1" applyFont="1" applyFill="1" applyBorder="1" applyAlignment="1" applyProtection="1">
      <alignment horizontal="center" vertical="center"/>
      <protection locked="0"/>
    </xf>
    <xf numFmtId="0" fontId="11" fillId="34" borderId="10" xfId="52" applyFont="1" applyFill="1" applyBorder="1" applyAlignment="1">
      <alignment horizontal="left" wrapText="1"/>
      <protection/>
    </xf>
    <xf numFmtId="49" fontId="8" fillId="34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3" fontId="9" fillId="34" borderId="10" xfId="52" applyNumberFormat="1" applyFont="1" applyFill="1" applyBorder="1" applyAlignment="1" applyProtection="1">
      <alignment horizontal="center" vertical="center"/>
      <protection locked="0"/>
    </xf>
    <xf numFmtId="1" fontId="9" fillId="34" borderId="10" xfId="52" applyNumberFormat="1" applyFont="1" applyFill="1" applyBorder="1" applyAlignment="1" applyProtection="1">
      <alignment horizontal="center" vertical="center"/>
      <protection locked="0"/>
    </xf>
    <xf numFmtId="0" fontId="12" fillId="35" borderId="10" xfId="52" applyFont="1" applyFill="1" applyBorder="1" applyAlignment="1">
      <alignment horizontal="left" wrapText="1"/>
      <protection/>
    </xf>
    <xf numFmtId="49" fontId="5" fillId="0" borderId="10" xfId="52" applyNumberFormat="1" applyFont="1" applyFill="1" applyBorder="1" applyAlignment="1" applyProtection="1">
      <alignment horizontal="center" vertical="top" wrapText="1"/>
      <protection locked="0"/>
    </xf>
    <xf numFmtId="49" fontId="13" fillId="34" borderId="10" xfId="52" applyNumberFormat="1" applyFont="1" applyFill="1" applyBorder="1" applyAlignment="1">
      <alignment horizontal="center" vertical="center" wrapText="1"/>
      <protection/>
    </xf>
    <xf numFmtId="1" fontId="4" fillId="36" borderId="10" xfId="52" applyNumberFormat="1" applyFont="1" applyFill="1" applyBorder="1" applyAlignment="1" applyProtection="1">
      <alignment horizontal="center" vertical="center"/>
      <protection locked="0"/>
    </xf>
    <xf numFmtId="0" fontId="12" fillId="0" borderId="10" xfId="52" applyFont="1" applyBorder="1" applyAlignment="1">
      <alignment horizontal="left" wrapText="1"/>
      <protection/>
    </xf>
    <xf numFmtId="49" fontId="1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/>
      <protection locked="0"/>
    </xf>
    <xf numFmtId="3" fontId="4" fillId="0" borderId="10" xfId="52" applyNumberFormat="1" applyFont="1" applyFill="1" applyBorder="1" applyAlignment="1" applyProtection="1">
      <alignment horizontal="center" vertical="center"/>
      <protection locked="0"/>
    </xf>
    <xf numFmtId="1" fontId="4" fillId="0" borderId="10" xfId="52" applyNumberFormat="1" applyFont="1" applyFill="1" applyBorder="1" applyAlignment="1" applyProtection="1">
      <alignment horizontal="center" vertical="center"/>
      <protection locked="0"/>
    </xf>
    <xf numFmtId="49" fontId="12" fillId="0" borderId="10" xfId="52" applyNumberFormat="1" applyFont="1" applyBorder="1" applyAlignment="1">
      <alignment horizontal="center" vertical="center" wrapText="1"/>
      <protection/>
    </xf>
    <xf numFmtId="1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52" applyNumberFormat="1" applyFont="1" applyFill="1" applyBorder="1" applyAlignment="1" applyProtection="1">
      <alignment horizontal="center" vertical="center"/>
      <protection locked="0"/>
    </xf>
    <xf numFmtId="49" fontId="9" fillId="34" borderId="10" xfId="52" applyNumberFormat="1" applyFont="1" applyFill="1" applyBorder="1" applyAlignment="1" applyProtection="1">
      <alignment horizontal="center" vertical="top"/>
      <protection locked="0"/>
    </xf>
    <xf numFmtId="49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2" applyNumberFormat="1" applyFont="1" applyFill="1" applyBorder="1" applyAlignment="1" applyProtection="1">
      <alignment horizontal="center" vertical="center"/>
      <protection locked="0"/>
    </xf>
    <xf numFmtId="0" fontId="11" fillId="0" borderId="10" xfId="52" applyFont="1" applyBorder="1" applyAlignment="1">
      <alignment horizontal="left" wrapText="1"/>
      <protection/>
    </xf>
    <xf numFmtId="49" fontId="11" fillId="0" borderId="10" xfId="52" applyNumberFormat="1" applyFont="1" applyBorder="1" applyAlignment="1">
      <alignment horizontal="center" vertical="center" wrapText="1"/>
      <protection/>
    </xf>
    <xf numFmtId="3" fontId="11" fillId="0" borderId="10" xfId="52" applyNumberFormat="1" applyFont="1" applyBorder="1" applyAlignment="1">
      <alignment horizontal="center" vertical="center" wrapText="1"/>
      <protection/>
    </xf>
    <xf numFmtId="3" fontId="9" fillId="0" borderId="10" xfId="52" applyNumberFormat="1" applyFont="1" applyFill="1" applyBorder="1" applyAlignment="1" applyProtection="1">
      <alignment horizontal="center" vertical="center"/>
      <protection locked="0"/>
    </xf>
    <xf numFmtId="1" fontId="9" fillId="0" borderId="10" xfId="52" applyNumberFormat="1" applyFont="1" applyFill="1" applyBorder="1" applyAlignment="1" applyProtection="1">
      <alignment horizontal="center" vertical="center"/>
      <protection locked="0"/>
    </xf>
    <xf numFmtId="49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horizontal="left" vertical="top" wrapText="1"/>
      <protection locked="0"/>
    </xf>
    <xf numFmtId="0" fontId="3" fillId="0" borderId="0" xfId="52" applyFont="1" applyFill="1" applyAlignment="1" applyProtection="1">
      <alignment horizontal="center" vertical="center"/>
      <protection locked="0"/>
    </xf>
    <xf numFmtId="3" fontId="15" fillId="34" borderId="10" xfId="52" applyNumberFormat="1" applyFont="1" applyFill="1" applyBorder="1" applyAlignment="1" applyProtection="1">
      <alignment horizontal="center" vertical="center"/>
      <protection locked="0"/>
    </xf>
    <xf numFmtId="49" fontId="15" fillId="34" borderId="10" xfId="52" applyNumberFormat="1" applyFont="1" applyFill="1" applyBorder="1" applyAlignment="1" applyProtection="1">
      <alignment horizontal="center" vertical="center"/>
      <protection locked="0"/>
    </xf>
    <xf numFmtId="0" fontId="3" fillId="0" borderId="0" xfId="52" applyFont="1" applyFill="1" applyAlignment="1" applyProtection="1">
      <alignment vertical="center"/>
      <protection locked="0"/>
    </xf>
    <xf numFmtId="49" fontId="4" fillId="0" borderId="10" xfId="52" applyNumberFormat="1" applyFont="1" applyFill="1" applyBorder="1" applyAlignment="1" applyProtection="1">
      <alignment horizontal="center" vertical="top" wrapText="1"/>
      <protection locked="0"/>
    </xf>
    <xf numFmtId="3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52" applyFont="1" applyBorder="1" applyAlignment="1">
      <alignment wrapText="1"/>
      <protection/>
    </xf>
    <xf numFmtId="0" fontId="9" fillId="34" borderId="10" xfId="52" applyFont="1" applyFill="1" applyBorder="1" applyAlignment="1" applyProtection="1">
      <alignment horizontal="center"/>
      <protection locked="0"/>
    </xf>
    <xf numFmtId="3" fontId="9" fillId="34" borderId="10" xfId="52" applyNumberFormat="1" applyFont="1" applyFill="1" applyBorder="1" applyAlignment="1" applyProtection="1">
      <alignment horizontal="center"/>
      <protection locked="0"/>
    </xf>
    <xf numFmtId="0" fontId="3" fillId="0" borderId="0" xfId="52" applyFont="1" applyFill="1" applyAlignment="1" applyProtection="1">
      <alignment horizontal="center"/>
      <protection locked="0"/>
    </xf>
    <xf numFmtId="0" fontId="16" fillId="0" borderId="0" xfId="52" applyFont="1" applyFill="1" applyAlignment="1" applyProtection="1">
      <alignment horizontal="center"/>
      <protection locked="0"/>
    </xf>
    <xf numFmtId="0" fontId="16" fillId="0" borderId="0" xfId="52" applyFont="1" applyFill="1" applyAlignment="1" applyProtection="1">
      <alignment/>
      <protection locked="0"/>
    </xf>
    <xf numFmtId="49" fontId="17" fillId="0" borderId="10" xfId="52" applyNumberFormat="1" applyFont="1" applyFill="1" applyBorder="1" applyAlignment="1">
      <alignment horizontal="center" vertical="center"/>
      <protection/>
    </xf>
    <xf numFmtId="0" fontId="17" fillId="0" borderId="10" xfId="52" applyFont="1" applyFill="1" applyBorder="1" applyAlignment="1">
      <alignment horizontal="left" wrapText="1"/>
      <protection/>
    </xf>
    <xf numFmtId="49" fontId="12" fillId="0" borderId="10" xfId="52" applyNumberFormat="1" applyFont="1" applyFill="1" applyBorder="1" applyAlignment="1">
      <alignment horizontal="center" vertical="center" wrapText="1"/>
      <protection/>
    </xf>
    <xf numFmtId="3" fontId="12" fillId="0" borderId="10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wrapText="1"/>
      <protection/>
    </xf>
    <xf numFmtId="165" fontId="12" fillId="0" borderId="10" xfId="52" applyNumberFormat="1" applyFont="1" applyFill="1" applyBorder="1" applyAlignment="1">
      <alignment horizontal="center" vertical="center" wrapText="1"/>
      <protection/>
    </xf>
    <xf numFmtId="49" fontId="17" fillId="0" borderId="10" xfId="52" applyNumberFormat="1" applyFont="1" applyFill="1" applyBorder="1" applyAlignment="1">
      <alignment horizontal="center" vertical="center"/>
      <protection/>
    </xf>
    <xf numFmtId="0" fontId="12" fillId="0" borderId="10" xfId="52" applyFont="1" applyFill="1" applyBorder="1" applyAlignment="1">
      <alignment horizontal="left" wrapText="1"/>
      <protection/>
    </xf>
    <xf numFmtId="49" fontId="8" fillId="37" borderId="10" xfId="52" applyNumberFormat="1" applyFont="1" applyFill="1" applyBorder="1" applyAlignment="1" applyProtection="1">
      <alignment horizontal="center" vertical="center"/>
      <protection locked="0"/>
    </xf>
    <xf numFmtId="0" fontId="6" fillId="37" borderId="10" xfId="52" applyFont="1" applyFill="1" applyBorder="1" applyAlignment="1" applyProtection="1">
      <alignment horizontal="left" vertical="center" wrapText="1"/>
      <protection locked="0"/>
    </xf>
    <xf numFmtId="49" fontId="6" fillId="37" borderId="10" xfId="52" applyNumberFormat="1" applyFont="1" applyFill="1" applyBorder="1" applyAlignment="1" applyProtection="1">
      <alignment horizontal="left" vertical="center" wrapText="1"/>
      <protection locked="0"/>
    </xf>
    <xf numFmtId="0" fontId="6" fillId="37" borderId="10" xfId="52" applyFont="1" applyFill="1" applyBorder="1" applyAlignment="1" applyProtection="1">
      <alignment horizontal="center" vertical="center"/>
      <protection locked="0"/>
    </xf>
    <xf numFmtId="3" fontId="6" fillId="37" borderId="10" xfId="52" applyNumberFormat="1" applyFont="1" applyFill="1" applyBorder="1" applyAlignment="1" applyProtection="1">
      <alignment horizontal="center" vertical="center"/>
      <protection locked="0"/>
    </xf>
    <xf numFmtId="1" fontId="6" fillId="37" borderId="10" xfId="52" applyNumberFormat="1" applyFont="1" applyFill="1" applyBorder="1" applyAlignment="1" applyProtection="1">
      <alignment horizontal="center" vertical="center"/>
      <protection locked="0"/>
    </xf>
    <xf numFmtId="3" fontId="6" fillId="0" borderId="0" xfId="52" applyNumberFormat="1" applyFont="1" applyFill="1" applyAlignment="1" applyProtection="1">
      <alignment vertical="center"/>
      <protection locked="0"/>
    </xf>
    <xf numFmtId="0" fontId="10" fillId="0" borderId="0" xfId="52" applyFont="1" applyFill="1" applyAlignment="1" applyProtection="1">
      <alignment vertical="center"/>
      <protection locked="0"/>
    </xf>
    <xf numFmtId="49" fontId="9" fillId="0" borderId="10" xfId="52" applyNumberFormat="1" applyFont="1" applyFill="1" applyBorder="1" applyAlignment="1" applyProtection="1">
      <alignment horizontal="center" vertical="top" wrapText="1"/>
      <protection locked="0"/>
    </xf>
    <xf numFmtId="3" fontId="8" fillId="0" borderId="10" xfId="52" applyNumberFormat="1" applyFont="1" applyFill="1" applyBorder="1" applyAlignment="1" applyProtection="1">
      <alignment horizontal="center" vertical="top" wrapText="1"/>
      <protection locked="0"/>
    </xf>
    <xf numFmtId="49" fontId="6" fillId="34" borderId="10" xfId="52" applyNumberFormat="1" applyFont="1" applyFill="1" applyBorder="1" applyAlignment="1" applyProtection="1">
      <alignment horizontal="center" vertical="center"/>
      <protection locked="0"/>
    </xf>
    <xf numFmtId="0" fontId="6" fillId="34" borderId="10" xfId="52" applyFont="1" applyFill="1" applyBorder="1" applyAlignment="1" applyProtection="1">
      <alignment vertical="top" wrapText="1"/>
      <protection locked="0"/>
    </xf>
    <xf numFmtId="49" fontId="6" fillId="34" borderId="10" xfId="52" applyNumberFormat="1" applyFont="1" applyFill="1" applyBorder="1" applyAlignment="1" applyProtection="1">
      <alignment horizontal="center" vertical="top" wrapText="1"/>
      <protection locked="0"/>
    </xf>
    <xf numFmtId="0" fontId="6" fillId="34" borderId="10" xfId="52" applyFont="1" applyFill="1" applyBorder="1" applyAlignment="1" applyProtection="1">
      <alignment horizontal="center" vertical="top"/>
      <protection locked="0"/>
    </xf>
    <xf numFmtId="3" fontId="6" fillId="34" borderId="10" xfId="52" applyNumberFormat="1" applyFont="1" applyFill="1" applyBorder="1" applyAlignment="1" applyProtection="1">
      <alignment horizontal="center" vertical="top"/>
      <protection locked="0"/>
    </xf>
    <xf numFmtId="1" fontId="6" fillId="34" borderId="10" xfId="52" applyNumberFormat="1" applyFont="1" applyFill="1" applyBorder="1" applyAlignment="1" applyProtection="1">
      <alignment horizontal="center" vertical="center"/>
      <protection locked="0"/>
    </xf>
    <xf numFmtId="0" fontId="4" fillId="0" borderId="10" xfId="52" applyFont="1" applyFill="1" applyBorder="1" applyAlignment="1" applyProtection="1">
      <alignment horizontal="left" vertical="center" wrapText="1"/>
      <protection locked="0"/>
    </xf>
    <xf numFmtId="3" fontId="3" fillId="0" borderId="0" xfId="52" applyNumberFormat="1" applyFont="1" applyFill="1" applyAlignment="1" applyProtection="1">
      <alignment vertical="top"/>
      <protection locked="0"/>
    </xf>
    <xf numFmtId="3" fontId="4" fillId="0" borderId="0" xfId="52" applyNumberFormat="1" applyFont="1" applyFill="1" applyAlignment="1" applyProtection="1">
      <alignment horizontal="center" vertical="center"/>
      <protection locked="0"/>
    </xf>
    <xf numFmtId="49" fontId="12" fillId="0" borderId="13" xfId="52" applyNumberFormat="1" applyFont="1" applyFill="1" applyBorder="1" applyAlignment="1">
      <alignment wrapText="1"/>
      <protection/>
    </xf>
    <xf numFmtId="49" fontId="3" fillId="0" borderId="0" xfId="52" applyNumberFormat="1" applyFont="1" applyFill="1" applyAlignment="1" applyProtection="1">
      <alignment vertical="top"/>
      <protection locked="0"/>
    </xf>
    <xf numFmtId="0" fontId="18" fillId="0" borderId="10" xfId="52" applyFont="1" applyFill="1" applyBorder="1" applyAlignment="1" applyProtection="1">
      <alignment horizontal="left" vertical="center" wrapText="1"/>
      <protection locked="0"/>
    </xf>
    <xf numFmtId="49" fontId="18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52" applyNumberFormat="1" applyFont="1" applyFill="1" applyBorder="1" applyAlignment="1" applyProtection="1">
      <alignment horizontal="center" vertical="center"/>
      <protection locked="0"/>
    </xf>
    <xf numFmtId="3" fontId="18" fillId="0" borderId="10" xfId="52" applyNumberFormat="1" applyFont="1" applyFill="1" applyBorder="1" applyAlignment="1" applyProtection="1">
      <alignment horizontal="center" vertical="center"/>
      <protection locked="0"/>
    </xf>
    <xf numFmtId="49" fontId="14" fillId="0" borderId="13" xfId="52" applyNumberFormat="1" applyFont="1" applyFill="1" applyBorder="1" applyAlignment="1">
      <alignment horizontal="left" wrapText="1"/>
      <protection/>
    </xf>
    <xf numFmtId="49" fontId="12" fillId="0" borderId="12" xfId="52" applyNumberFormat="1" applyFont="1" applyFill="1" applyBorder="1" applyAlignment="1">
      <alignment wrapText="1"/>
      <protection/>
    </xf>
    <xf numFmtId="0" fontId="9" fillId="34" borderId="10" xfId="52" applyFont="1" applyFill="1" applyBorder="1" applyAlignment="1" applyProtection="1">
      <alignment horizontal="left" vertical="center" wrapText="1"/>
      <protection locked="0"/>
    </xf>
    <xf numFmtId="49" fontId="9" fillId="34" borderId="10" xfId="52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52" applyNumberFormat="1" applyFont="1" applyFill="1" applyBorder="1" applyAlignment="1" applyProtection="1">
      <alignment horizontal="center" vertical="center"/>
      <protection locked="0"/>
    </xf>
    <xf numFmtId="49" fontId="12" fillId="0" borderId="13" xfId="52" applyNumberFormat="1" applyFont="1" applyFill="1" applyBorder="1" applyAlignment="1">
      <alignment horizontal="left" wrapText="1"/>
      <protection/>
    </xf>
    <xf numFmtId="4" fontId="3" fillId="0" borderId="0" xfId="52" applyNumberFormat="1" applyFont="1" applyFill="1" applyAlignment="1" applyProtection="1">
      <alignment vertical="top"/>
      <protection locked="0"/>
    </xf>
    <xf numFmtId="0" fontId="9" fillId="0" borderId="10" xfId="52" applyFont="1" applyFill="1" applyBorder="1" applyAlignment="1" applyProtection="1">
      <alignment horizontal="left" vertical="center" wrapText="1"/>
      <protection locked="0"/>
    </xf>
    <xf numFmtId="49" fontId="9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2" applyNumberFormat="1" applyFont="1" applyFill="1" applyBorder="1" applyAlignment="1" applyProtection="1">
      <alignment horizontal="center" vertical="center"/>
      <protection locked="0"/>
    </xf>
    <xf numFmtId="49" fontId="5" fillId="38" borderId="10" xfId="52" applyNumberFormat="1" applyFont="1" applyFill="1" applyBorder="1" applyAlignment="1" applyProtection="1">
      <alignment horizontal="center" vertical="center"/>
      <protection locked="0"/>
    </xf>
    <xf numFmtId="49" fontId="12" fillId="38" borderId="13" xfId="52" applyNumberFormat="1" applyFont="1" applyFill="1" applyBorder="1" applyAlignment="1">
      <alignment wrapText="1"/>
      <protection/>
    </xf>
    <xf numFmtId="49" fontId="4" fillId="38" borderId="10" xfId="52" applyNumberFormat="1" applyFont="1" applyFill="1" applyBorder="1" applyAlignment="1" applyProtection="1">
      <alignment horizontal="center" vertical="center" wrapText="1"/>
      <protection locked="0"/>
    </xf>
    <xf numFmtId="3" fontId="4" fillId="38" borderId="10" xfId="52" applyNumberFormat="1" applyFont="1" applyFill="1" applyBorder="1" applyAlignment="1" applyProtection="1">
      <alignment horizontal="center" vertical="center"/>
      <protection locked="0"/>
    </xf>
    <xf numFmtId="49" fontId="4" fillId="38" borderId="13" xfId="52" applyNumberFormat="1" applyFont="1" applyFill="1" applyBorder="1" applyAlignment="1">
      <alignment wrapText="1"/>
      <protection/>
    </xf>
    <xf numFmtId="49" fontId="4" fillId="0" borderId="13" xfId="52" applyNumberFormat="1" applyFont="1" applyFill="1" applyBorder="1" applyAlignment="1">
      <alignment wrapText="1"/>
      <protection/>
    </xf>
    <xf numFmtId="49" fontId="13" fillId="34" borderId="13" xfId="52" applyNumberFormat="1" applyFont="1" applyFill="1" applyBorder="1" applyAlignment="1">
      <alignment wrapText="1"/>
      <protection/>
    </xf>
    <xf numFmtId="49" fontId="6" fillId="34" borderId="10" xfId="52" applyNumberFormat="1" applyFont="1" applyFill="1" applyBorder="1" applyAlignment="1" applyProtection="1">
      <alignment horizontal="center" vertical="center" wrapText="1"/>
      <protection locked="0"/>
    </xf>
    <xf numFmtId="49" fontId="5" fillId="37" borderId="10" xfId="52" applyNumberFormat="1" applyFont="1" applyFill="1" applyBorder="1" applyAlignment="1" applyProtection="1">
      <alignment horizontal="center" vertical="top"/>
      <protection locked="0"/>
    </xf>
    <xf numFmtId="0" fontId="9" fillId="37" borderId="10" xfId="52" applyFont="1" applyFill="1" applyBorder="1" applyAlignment="1" applyProtection="1">
      <alignment horizontal="center" vertical="center" wrapText="1"/>
      <protection locked="0"/>
    </xf>
    <xf numFmtId="49" fontId="9" fillId="37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37" borderId="10" xfId="52" applyFont="1" applyFill="1" applyBorder="1" applyAlignment="1" applyProtection="1">
      <alignment horizontal="center" vertical="center"/>
      <protection locked="0"/>
    </xf>
    <xf numFmtId="3" fontId="9" fillId="37" borderId="10" xfId="52" applyNumberFormat="1" applyFont="1" applyFill="1" applyBorder="1" applyAlignment="1" applyProtection="1">
      <alignment horizontal="center" vertical="center"/>
      <protection locked="0"/>
    </xf>
    <xf numFmtId="0" fontId="16" fillId="0" borderId="0" xfId="52" applyFont="1" applyFill="1" applyAlignment="1" applyProtection="1">
      <alignment vertical="top"/>
      <protection locked="0"/>
    </xf>
    <xf numFmtId="3" fontId="16" fillId="0" borderId="0" xfId="52" applyNumberFormat="1" applyFont="1" applyFill="1" applyAlignment="1" applyProtection="1">
      <alignment vertical="top"/>
      <protection locked="0"/>
    </xf>
    <xf numFmtId="49" fontId="5" fillId="0" borderId="10" xfId="52" applyNumberFormat="1" applyFont="1" applyFill="1" applyBorder="1" applyAlignment="1" applyProtection="1">
      <alignment horizontal="center" vertical="top"/>
      <protection locked="0"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49" fontId="8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165" fontId="9" fillId="0" borderId="10" xfId="52" applyNumberFormat="1" applyFont="1" applyFill="1" applyBorder="1" applyAlignment="1" applyProtection="1">
      <alignment horizontal="center" vertical="center"/>
      <protection locked="0"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165" fontId="4" fillId="0" borderId="10" xfId="52" applyNumberFormat="1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 wrapText="1"/>
      <protection locked="0"/>
    </xf>
    <xf numFmtId="165" fontId="9" fillId="34" borderId="10" xfId="52" applyNumberFormat="1" applyFont="1" applyFill="1" applyBorder="1" applyAlignment="1" applyProtection="1">
      <alignment horizontal="center" vertical="center"/>
      <protection locked="0"/>
    </xf>
    <xf numFmtId="0" fontId="5" fillId="0" borderId="0" xfId="52" applyFont="1" applyFill="1" applyAlignment="1" applyProtection="1">
      <alignment vertical="top" wrapText="1"/>
      <protection locked="0"/>
    </xf>
    <xf numFmtId="0" fontId="5" fillId="0" borderId="0" xfId="52" applyFont="1" applyFill="1" applyAlignment="1" applyProtection="1">
      <alignment horizontal="center" vertical="top"/>
      <protection locked="0"/>
    </xf>
    <xf numFmtId="3" fontId="5" fillId="0" borderId="0" xfId="52" applyNumberFormat="1" applyFont="1" applyFill="1" applyAlignment="1" applyProtection="1">
      <alignment horizontal="center" vertical="top"/>
      <protection locked="0"/>
    </xf>
    <xf numFmtId="0" fontId="16" fillId="0" borderId="0" xfId="52" applyFont="1" applyFill="1" applyAlignment="1" applyProtection="1">
      <alignment vertical="top" wrapText="1"/>
      <protection locked="0"/>
    </xf>
    <xf numFmtId="0" fontId="16" fillId="0" borderId="0" xfId="52" applyFont="1" applyFill="1" applyAlignment="1" applyProtection="1">
      <alignment horizontal="center" vertical="top"/>
      <protection locked="0"/>
    </xf>
    <xf numFmtId="0" fontId="6" fillId="0" borderId="0" xfId="52" applyFont="1" applyFill="1" applyAlignment="1" applyProtection="1">
      <alignment horizontal="center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1228"/>
  <dimension ref="A1:P123"/>
  <sheetViews>
    <sheetView showGridLines="0" showZeros="0" tabSelected="1" view="pageBreakPreview" zoomScale="90" zoomScaleNormal="90" zoomScaleSheetLayoutView="90" zoomScalePageLayoutView="0" workbookViewId="0" topLeftCell="A1">
      <selection activeCell="F5" sqref="F5"/>
    </sheetView>
  </sheetViews>
  <sheetFormatPr defaultColWidth="9.140625" defaultRowHeight="15"/>
  <cols>
    <col min="1" max="1" width="9.421875" style="1" customWidth="1"/>
    <col min="2" max="2" width="39.8515625" style="2" customWidth="1"/>
    <col min="3" max="3" width="10.7109375" style="2" customWidth="1"/>
    <col min="4" max="4" width="25.421875" style="3" customWidth="1"/>
    <col min="5" max="5" width="16.28125" style="1" customWidth="1"/>
    <col min="6" max="6" width="15.28125" style="1" customWidth="1"/>
    <col min="7" max="7" width="14.7109375" style="5" customWidth="1"/>
    <col min="8" max="8" width="14.7109375" style="1" customWidth="1"/>
    <col min="9" max="9" width="10.7109375" style="1" customWidth="1"/>
    <col min="10" max="16384" width="9.140625" style="1" customWidth="1"/>
  </cols>
  <sheetData>
    <row r="1" ht="14.25">
      <c r="F1" s="4" t="s">
        <v>259</v>
      </c>
    </row>
    <row r="2" ht="14.25">
      <c r="F2" s="4" t="s">
        <v>258</v>
      </c>
    </row>
    <row r="3" ht="14.25">
      <c r="F3" s="4" t="s">
        <v>0</v>
      </c>
    </row>
    <row r="4" spans="6:7" ht="14.25">
      <c r="F4" s="4" t="s">
        <v>1</v>
      </c>
      <c r="G4" s="6"/>
    </row>
    <row r="5" spans="6:7" ht="14.25">
      <c r="F5" s="4" t="s">
        <v>2</v>
      </c>
      <c r="G5" s="6"/>
    </row>
    <row r="6" spans="2:7" s="7" customFormat="1" ht="19.5" customHeight="1">
      <c r="B6" s="8" t="s">
        <v>3</v>
      </c>
      <c r="C6" s="8"/>
      <c r="D6" s="8"/>
      <c r="E6" s="8"/>
      <c r="F6" s="8"/>
      <c r="G6" s="9"/>
    </row>
    <row r="7" spans="2:7" s="7" customFormat="1" ht="15.75" customHeight="1">
      <c r="B7" s="156" t="s">
        <v>4</v>
      </c>
      <c r="C7" s="156"/>
      <c r="D7" s="156"/>
      <c r="E7" s="156"/>
      <c r="F7" s="156"/>
      <c r="G7" s="156"/>
    </row>
    <row r="8" spans="2:7" s="7" customFormat="1" ht="15.75">
      <c r="B8" s="156" t="s">
        <v>5</v>
      </c>
      <c r="C8" s="156"/>
      <c r="D8" s="156"/>
      <c r="E8" s="156"/>
      <c r="F8" s="156"/>
      <c r="G8" s="156"/>
    </row>
    <row r="9" spans="2:7" s="7" customFormat="1" ht="15.75">
      <c r="B9" s="10"/>
      <c r="C9" s="10"/>
      <c r="D9" s="10"/>
      <c r="E9" s="10"/>
      <c r="F9" s="10"/>
      <c r="G9" s="10"/>
    </row>
    <row r="10" spans="2:7" s="7" customFormat="1" ht="15.75">
      <c r="B10" s="11"/>
      <c r="C10" s="11"/>
      <c r="D10" s="11"/>
      <c r="E10" s="11"/>
      <c r="F10" s="10" t="s">
        <v>6</v>
      </c>
      <c r="G10" s="11"/>
    </row>
    <row r="11" spans="1:7" s="14" customFormat="1" ht="37.5" customHeight="1">
      <c r="A11" s="12" t="s">
        <v>7</v>
      </c>
      <c r="B11" s="12" t="s">
        <v>8</v>
      </c>
      <c r="C11" s="12" t="s">
        <v>9</v>
      </c>
      <c r="D11" s="12" t="s">
        <v>10</v>
      </c>
      <c r="E11" s="12" t="s">
        <v>11</v>
      </c>
      <c r="F11" s="12" t="s">
        <v>12</v>
      </c>
      <c r="G11" s="13" t="s">
        <v>13</v>
      </c>
    </row>
    <row r="12" spans="1:7" s="3" customFormat="1" ht="12.75">
      <c r="A12" s="15"/>
      <c r="B12" s="16">
        <v>1</v>
      </c>
      <c r="C12" s="16"/>
      <c r="D12" s="17">
        <v>2</v>
      </c>
      <c r="E12" s="17">
        <v>3</v>
      </c>
      <c r="F12" s="17">
        <v>4</v>
      </c>
      <c r="G12" s="18">
        <v>5</v>
      </c>
    </row>
    <row r="13" spans="1:7" s="3" customFormat="1" ht="25.5">
      <c r="A13" s="15"/>
      <c r="B13" s="19" t="s">
        <v>14</v>
      </c>
      <c r="C13" s="20"/>
      <c r="D13" s="21"/>
      <c r="E13" s="22">
        <f>E14+E38</f>
        <v>33064300</v>
      </c>
      <c r="F13" s="22">
        <f>F14+F38</f>
        <v>34225176</v>
      </c>
      <c r="G13" s="23">
        <f aca="true" t="shared" si="0" ref="G13:G21">(F13*100)/E13</f>
        <v>103.51096499850291</v>
      </c>
    </row>
    <row r="14" spans="1:7" s="30" customFormat="1" ht="30">
      <c r="A14" s="24">
        <v>1</v>
      </c>
      <c r="B14" s="25" t="s">
        <v>15</v>
      </c>
      <c r="C14" s="26">
        <v>0</v>
      </c>
      <c r="D14" s="27" t="s">
        <v>16</v>
      </c>
      <c r="E14" s="28">
        <f>E15+E20+E22+E25+E29+E35</f>
        <v>27819600</v>
      </c>
      <c r="F14" s="28">
        <f>F15+F20+F22+F25+F29+F35</f>
        <v>29993769</v>
      </c>
      <c r="G14" s="29">
        <f t="shared" si="0"/>
        <v>107.8152417719881</v>
      </c>
    </row>
    <row r="15" spans="1:7" ht="15">
      <c r="A15" s="31" t="s">
        <v>17</v>
      </c>
      <c r="B15" s="32" t="s">
        <v>18</v>
      </c>
      <c r="C15" s="33" t="s">
        <v>19</v>
      </c>
      <c r="D15" s="34" t="s">
        <v>20</v>
      </c>
      <c r="E15" s="35">
        <f>E16+E19</f>
        <v>18576100</v>
      </c>
      <c r="F15" s="35">
        <f>F16+F19</f>
        <v>14609259</v>
      </c>
      <c r="G15" s="36">
        <f t="shared" si="0"/>
        <v>78.64545841161492</v>
      </c>
    </row>
    <row r="16" spans="1:8" s="30" customFormat="1" ht="42.75">
      <c r="A16" s="37" t="s">
        <v>21</v>
      </c>
      <c r="B16" s="38" t="s">
        <v>22</v>
      </c>
      <c r="C16" s="39">
        <v>182</v>
      </c>
      <c r="D16" s="40" t="s">
        <v>23</v>
      </c>
      <c r="E16" s="41">
        <f>E17+E18</f>
        <v>11768600</v>
      </c>
      <c r="F16" s="41">
        <f>F17+F18</f>
        <v>8899502</v>
      </c>
      <c r="G16" s="42">
        <f t="shared" si="0"/>
        <v>75.62073653620652</v>
      </c>
      <c r="H16" s="1"/>
    </row>
    <row r="17" spans="1:7" ht="57.75" customHeight="1">
      <c r="A17" s="37" t="s">
        <v>24</v>
      </c>
      <c r="B17" s="38" t="s">
        <v>25</v>
      </c>
      <c r="C17" s="39">
        <v>182</v>
      </c>
      <c r="D17" s="40" t="s">
        <v>26</v>
      </c>
      <c r="E17" s="41">
        <v>9475200</v>
      </c>
      <c r="F17" s="41">
        <v>6980098</v>
      </c>
      <c r="G17" s="42">
        <f t="shared" si="0"/>
        <v>73.66702549814252</v>
      </c>
    </row>
    <row r="18" spans="1:8" ht="56.25" customHeight="1">
      <c r="A18" s="37" t="s">
        <v>27</v>
      </c>
      <c r="B18" s="38" t="s">
        <v>28</v>
      </c>
      <c r="C18" s="39">
        <v>182</v>
      </c>
      <c r="D18" s="40" t="s">
        <v>29</v>
      </c>
      <c r="E18" s="41">
        <v>2293400</v>
      </c>
      <c r="F18" s="41">
        <v>1919404</v>
      </c>
      <c r="G18" s="42">
        <f t="shared" si="0"/>
        <v>83.69250893869365</v>
      </c>
      <c r="H18" s="43"/>
    </row>
    <row r="19" spans="1:8" s="30" customFormat="1" ht="28.5">
      <c r="A19" s="37" t="s">
        <v>30</v>
      </c>
      <c r="B19" s="38" t="s">
        <v>31</v>
      </c>
      <c r="C19" s="39">
        <v>182</v>
      </c>
      <c r="D19" s="40" t="s">
        <v>32</v>
      </c>
      <c r="E19" s="41">
        <v>6807500</v>
      </c>
      <c r="F19" s="41">
        <v>5709757</v>
      </c>
      <c r="G19" s="42">
        <f t="shared" si="0"/>
        <v>83.8745060594932</v>
      </c>
      <c r="H19" s="43"/>
    </row>
    <row r="20" spans="1:7" ht="15">
      <c r="A20" s="44" t="s">
        <v>33</v>
      </c>
      <c r="B20" s="32" t="s">
        <v>34</v>
      </c>
      <c r="C20" s="33" t="s">
        <v>19</v>
      </c>
      <c r="D20" s="34" t="s">
        <v>35</v>
      </c>
      <c r="E20" s="35">
        <f>E21</f>
        <v>7235600</v>
      </c>
      <c r="F20" s="35">
        <f>F21</f>
        <v>12592935</v>
      </c>
      <c r="G20" s="36">
        <f t="shared" si="0"/>
        <v>174.04133727679806</v>
      </c>
    </row>
    <row r="21" spans="1:7" ht="14.25">
      <c r="A21" s="37" t="s">
        <v>36</v>
      </c>
      <c r="B21" s="38" t="s">
        <v>37</v>
      </c>
      <c r="C21" s="39">
        <v>182</v>
      </c>
      <c r="D21" s="40" t="s">
        <v>38</v>
      </c>
      <c r="E21" s="41">
        <v>7235600</v>
      </c>
      <c r="F21" s="41">
        <v>12592935</v>
      </c>
      <c r="G21" s="42">
        <f t="shared" si="0"/>
        <v>174.04133727679806</v>
      </c>
    </row>
    <row r="22" spans="1:16" ht="60">
      <c r="A22" s="44" t="s">
        <v>39</v>
      </c>
      <c r="B22" s="45" t="s">
        <v>40</v>
      </c>
      <c r="C22" s="46" t="s">
        <v>19</v>
      </c>
      <c r="D22" s="47" t="s">
        <v>41</v>
      </c>
      <c r="E22" s="48">
        <f aca="true" t="shared" si="1" ref="E22:G23">E23</f>
        <v>197000</v>
      </c>
      <c r="F22" s="48">
        <f t="shared" si="1"/>
        <v>13220</v>
      </c>
      <c r="G22" s="49">
        <f t="shared" si="1"/>
        <v>6.710659898477157</v>
      </c>
      <c r="H22" s="3"/>
      <c r="I22" s="3"/>
      <c r="J22" s="3"/>
      <c r="K22" s="3"/>
      <c r="L22" s="3"/>
      <c r="M22" s="3"/>
      <c r="N22" s="3"/>
      <c r="O22" s="3"/>
      <c r="P22" s="3"/>
    </row>
    <row r="23" spans="1:16" ht="14.25">
      <c r="A23" s="37" t="s">
        <v>42</v>
      </c>
      <c r="B23" s="50" t="s">
        <v>43</v>
      </c>
      <c r="C23" s="51" t="s">
        <v>19</v>
      </c>
      <c r="D23" s="40" t="s">
        <v>44</v>
      </c>
      <c r="E23" s="41">
        <f t="shared" si="1"/>
        <v>197000</v>
      </c>
      <c r="F23" s="41">
        <f t="shared" si="1"/>
        <v>13220</v>
      </c>
      <c r="G23" s="42">
        <f t="shared" si="1"/>
        <v>6.710659898477157</v>
      </c>
      <c r="H23" s="3"/>
      <c r="I23" s="3"/>
      <c r="J23" s="3"/>
      <c r="K23" s="3"/>
      <c r="L23" s="3"/>
      <c r="M23" s="3"/>
      <c r="N23" s="3"/>
      <c r="O23" s="3"/>
      <c r="P23" s="3"/>
    </row>
    <row r="24" spans="1:16" ht="15" customHeight="1">
      <c r="A24" s="37" t="s">
        <v>45</v>
      </c>
      <c r="B24" s="38" t="s">
        <v>46</v>
      </c>
      <c r="C24" s="39">
        <v>182</v>
      </c>
      <c r="D24" s="40" t="s">
        <v>47</v>
      </c>
      <c r="E24" s="41">
        <v>197000</v>
      </c>
      <c r="F24" s="41">
        <v>13220</v>
      </c>
      <c r="G24" s="42">
        <f aca="true" t="shared" si="2" ref="G24:G30">(F24*100)/E24</f>
        <v>6.710659898477157</v>
      </c>
      <c r="H24" s="3"/>
      <c r="I24" s="3"/>
      <c r="J24" s="3"/>
      <c r="K24" s="3"/>
      <c r="L24" s="3"/>
      <c r="M24" s="3"/>
      <c r="N24" s="3"/>
      <c r="O24" s="3"/>
      <c r="P24" s="3"/>
    </row>
    <row r="25" spans="1:16" ht="45.75" customHeight="1">
      <c r="A25" s="44" t="s">
        <v>48</v>
      </c>
      <c r="B25" s="45" t="s">
        <v>49</v>
      </c>
      <c r="C25" s="52" t="s">
        <v>19</v>
      </c>
      <c r="D25" s="47" t="s">
        <v>50</v>
      </c>
      <c r="E25" s="48">
        <f>E26</f>
        <v>80000</v>
      </c>
      <c r="F25" s="48">
        <f>F26</f>
        <v>56100</v>
      </c>
      <c r="G25" s="53">
        <f t="shared" si="2"/>
        <v>70.125</v>
      </c>
      <c r="H25" s="3"/>
      <c r="I25" s="3"/>
      <c r="J25" s="3"/>
      <c r="K25" s="3"/>
      <c r="L25" s="3"/>
      <c r="M25" s="3"/>
      <c r="N25" s="3"/>
      <c r="O25" s="3"/>
      <c r="P25" s="3"/>
    </row>
    <row r="26" spans="1:16" ht="30" customHeight="1">
      <c r="A26" s="37" t="s">
        <v>51</v>
      </c>
      <c r="B26" s="54" t="s">
        <v>52</v>
      </c>
      <c r="C26" s="55" t="s">
        <v>19</v>
      </c>
      <c r="D26" s="56" t="s">
        <v>53</v>
      </c>
      <c r="E26" s="57">
        <f>E27+E28</f>
        <v>80000</v>
      </c>
      <c r="F26" s="57">
        <f>F27+F28</f>
        <v>56100</v>
      </c>
      <c r="G26" s="58">
        <f t="shared" si="2"/>
        <v>70.125</v>
      </c>
      <c r="H26" s="3"/>
      <c r="I26" s="3"/>
      <c r="J26" s="3"/>
      <c r="K26" s="3"/>
      <c r="L26" s="3"/>
      <c r="M26" s="3"/>
      <c r="N26" s="3"/>
      <c r="O26" s="3"/>
      <c r="P26" s="3"/>
    </row>
    <row r="27" spans="1:16" ht="114" customHeight="1">
      <c r="A27" s="37"/>
      <c r="B27" s="54" t="s">
        <v>54</v>
      </c>
      <c r="C27" s="55" t="s">
        <v>19</v>
      </c>
      <c r="D27" s="56" t="s">
        <v>55</v>
      </c>
      <c r="E27" s="57">
        <v>40000</v>
      </c>
      <c r="F27" s="57">
        <v>39600</v>
      </c>
      <c r="G27" s="58">
        <f t="shared" si="2"/>
        <v>99</v>
      </c>
      <c r="H27" s="3"/>
      <c r="I27" s="3"/>
      <c r="J27" s="3"/>
      <c r="K27" s="3"/>
      <c r="L27" s="3"/>
      <c r="M27" s="3"/>
      <c r="N27" s="3"/>
      <c r="O27" s="3"/>
      <c r="P27" s="3"/>
    </row>
    <row r="28" spans="1:16" ht="141.75" customHeight="1">
      <c r="A28" s="37" t="s">
        <v>56</v>
      </c>
      <c r="B28" s="54" t="s">
        <v>57</v>
      </c>
      <c r="C28" s="59">
        <v>811</v>
      </c>
      <c r="D28" s="56" t="s">
        <v>58</v>
      </c>
      <c r="E28" s="57">
        <v>40000</v>
      </c>
      <c r="F28" s="57">
        <v>16500</v>
      </c>
      <c r="G28" s="60">
        <f t="shared" si="2"/>
        <v>41.25</v>
      </c>
      <c r="H28" s="3"/>
      <c r="I28" s="3"/>
      <c r="J28" s="3"/>
      <c r="K28" s="3"/>
      <c r="L28" s="3"/>
      <c r="M28" s="3"/>
      <c r="N28" s="3"/>
      <c r="O28" s="3"/>
      <c r="P28" s="3"/>
    </row>
    <row r="29" spans="1:16" ht="33.75" customHeight="1">
      <c r="A29" s="61" t="s">
        <v>59</v>
      </c>
      <c r="B29" s="32" t="s">
        <v>60</v>
      </c>
      <c r="C29" s="33" t="s">
        <v>19</v>
      </c>
      <c r="D29" s="62" t="s">
        <v>61</v>
      </c>
      <c r="E29" s="35">
        <f>E30+E32</f>
        <v>1725900</v>
      </c>
      <c r="F29" s="35">
        <f>F30+F32</f>
        <v>2716855</v>
      </c>
      <c r="G29" s="36">
        <f t="shared" si="2"/>
        <v>157.41671012225507</v>
      </c>
      <c r="H29" s="3"/>
      <c r="I29" s="3"/>
      <c r="J29" s="3"/>
      <c r="K29" s="3"/>
      <c r="L29" s="3"/>
      <c r="M29" s="3"/>
      <c r="N29" s="3"/>
      <c r="O29" s="3"/>
      <c r="P29" s="3"/>
    </row>
    <row r="30" spans="1:16" ht="85.5">
      <c r="A30" s="37" t="s">
        <v>62</v>
      </c>
      <c r="B30" s="38" t="s">
        <v>63</v>
      </c>
      <c r="C30" s="63" t="s">
        <v>19</v>
      </c>
      <c r="D30" s="64" t="s">
        <v>64</v>
      </c>
      <c r="E30" s="57">
        <v>621300</v>
      </c>
      <c r="F30" s="57">
        <v>482700</v>
      </c>
      <c r="G30" s="57">
        <f t="shared" si="2"/>
        <v>77.69193626267504</v>
      </c>
      <c r="H30" s="3"/>
      <c r="I30" s="3"/>
      <c r="J30" s="3"/>
      <c r="K30" s="3"/>
      <c r="L30" s="3"/>
      <c r="M30" s="3"/>
      <c r="N30" s="3"/>
      <c r="O30" s="3"/>
      <c r="P30" s="3"/>
    </row>
    <row r="31" spans="1:16" ht="47.25" customHeight="1">
      <c r="A31" s="44" t="s">
        <v>65</v>
      </c>
      <c r="B31" s="65" t="s">
        <v>66</v>
      </c>
      <c r="C31" s="66" t="s">
        <v>19</v>
      </c>
      <c r="D31" s="67" t="s">
        <v>67</v>
      </c>
      <c r="E31" s="68">
        <f>E32</f>
        <v>1104600</v>
      </c>
      <c r="F31" s="68">
        <f>F32</f>
        <v>2234155</v>
      </c>
      <c r="G31" s="69">
        <f>G32</f>
        <v>202.2591888466413</v>
      </c>
      <c r="H31" s="3"/>
      <c r="I31" s="3"/>
      <c r="J31" s="3"/>
      <c r="K31" s="3"/>
      <c r="L31" s="3"/>
      <c r="M31" s="3"/>
      <c r="N31" s="3"/>
      <c r="O31" s="3"/>
      <c r="P31" s="3"/>
    </row>
    <row r="32" spans="1:16" ht="58.5" customHeight="1">
      <c r="A32" s="37" t="s">
        <v>68</v>
      </c>
      <c r="B32" s="38" t="s">
        <v>69</v>
      </c>
      <c r="C32" s="70" t="s">
        <v>19</v>
      </c>
      <c r="D32" s="56" t="s">
        <v>70</v>
      </c>
      <c r="E32" s="57">
        <f>SUM(E33:E34)</f>
        <v>1104600</v>
      </c>
      <c r="F32" s="57">
        <f>F33+F34</f>
        <v>2234155</v>
      </c>
      <c r="G32" s="57">
        <f>(F32*100)/E32</f>
        <v>202.2591888466413</v>
      </c>
      <c r="H32" s="3"/>
      <c r="I32" s="3"/>
      <c r="J32" s="3"/>
      <c r="K32" s="3"/>
      <c r="L32" s="3"/>
      <c r="M32" s="3"/>
      <c r="N32" s="3"/>
      <c r="O32" s="3"/>
      <c r="P32" s="3"/>
    </row>
    <row r="33" spans="1:16" ht="75.75" customHeight="1">
      <c r="A33" s="37" t="s">
        <v>71</v>
      </c>
      <c r="B33" s="71" t="s">
        <v>72</v>
      </c>
      <c r="C33" s="51" t="s">
        <v>73</v>
      </c>
      <c r="D33" s="40" t="s">
        <v>74</v>
      </c>
      <c r="E33" s="41">
        <v>1094600</v>
      </c>
      <c r="F33" s="41">
        <v>2125155</v>
      </c>
      <c r="G33" s="41">
        <f>(F33*100)/E33</f>
        <v>194.1490042024484</v>
      </c>
      <c r="H33" s="3"/>
      <c r="I33" s="72"/>
      <c r="J33" s="72"/>
      <c r="K33" s="3"/>
      <c r="L33" s="3"/>
      <c r="M33" s="3"/>
      <c r="N33" s="3"/>
      <c r="O33" s="3"/>
      <c r="P33" s="3"/>
    </row>
    <row r="34" spans="1:16" ht="67.5" customHeight="1">
      <c r="A34" s="37" t="s">
        <v>75</v>
      </c>
      <c r="B34" s="71" t="s">
        <v>76</v>
      </c>
      <c r="C34" s="51" t="s">
        <v>77</v>
      </c>
      <c r="D34" s="40" t="s">
        <v>78</v>
      </c>
      <c r="E34" s="41">
        <v>10000</v>
      </c>
      <c r="F34" s="41">
        <v>109000</v>
      </c>
      <c r="G34" s="41">
        <f>(F34*100)/E34</f>
        <v>1090</v>
      </c>
      <c r="H34" s="3"/>
      <c r="I34" s="3"/>
      <c r="J34" s="3"/>
      <c r="K34" s="3"/>
      <c r="L34" s="3"/>
      <c r="M34" s="3"/>
      <c r="N34" s="3"/>
      <c r="O34" s="3"/>
      <c r="P34" s="3"/>
    </row>
    <row r="35" spans="1:16" s="75" customFormat="1" ht="15.75" customHeight="1">
      <c r="A35" s="61" t="s">
        <v>79</v>
      </c>
      <c r="B35" s="32" t="s">
        <v>80</v>
      </c>
      <c r="C35" s="33" t="s">
        <v>19</v>
      </c>
      <c r="D35" s="47" t="s">
        <v>81</v>
      </c>
      <c r="E35" s="73">
        <f>E36</f>
        <v>5000</v>
      </c>
      <c r="F35" s="73">
        <f>F36</f>
        <v>5400</v>
      </c>
      <c r="G35" s="74" t="s">
        <v>82</v>
      </c>
      <c r="H35" s="3"/>
      <c r="I35" s="3"/>
      <c r="J35" s="3"/>
      <c r="K35" s="72"/>
      <c r="L35" s="72"/>
      <c r="M35" s="72"/>
      <c r="N35" s="72"/>
      <c r="O35" s="72"/>
      <c r="P35" s="72"/>
    </row>
    <row r="36" spans="1:16" s="75" customFormat="1" ht="14.25">
      <c r="A36" s="37" t="s">
        <v>83</v>
      </c>
      <c r="B36" s="38" t="s">
        <v>84</v>
      </c>
      <c r="C36" s="76" t="s">
        <v>19</v>
      </c>
      <c r="D36" s="56" t="s">
        <v>85</v>
      </c>
      <c r="E36" s="77">
        <f>E37</f>
        <v>5000</v>
      </c>
      <c r="F36" s="77">
        <f>F37</f>
        <v>5400</v>
      </c>
      <c r="G36" s="64" t="s">
        <v>82</v>
      </c>
      <c r="H36" s="3"/>
      <c r="I36" s="3"/>
      <c r="J36" s="3"/>
      <c r="K36" s="72"/>
      <c r="L36" s="72"/>
      <c r="M36" s="72"/>
      <c r="N36" s="72"/>
      <c r="O36" s="72"/>
      <c r="P36" s="72"/>
    </row>
    <row r="37" spans="1:16" ht="61.5" customHeight="1">
      <c r="A37" s="64" t="s">
        <v>86</v>
      </c>
      <c r="B37" s="78" t="s">
        <v>87</v>
      </c>
      <c r="C37" s="63" t="s">
        <v>88</v>
      </c>
      <c r="D37" s="64" t="s">
        <v>89</v>
      </c>
      <c r="E37" s="57">
        <v>5000</v>
      </c>
      <c r="F37" s="57">
        <v>5400</v>
      </c>
      <c r="G37" s="57">
        <f>(F37*100)/E37</f>
        <v>108</v>
      </c>
      <c r="H37" s="3"/>
      <c r="I37" s="3"/>
      <c r="J37" s="3"/>
      <c r="K37" s="3"/>
      <c r="L37" s="3"/>
      <c r="M37" s="3"/>
      <c r="N37" s="3"/>
      <c r="O37" s="3"/>
      <c r="P37" s="3"/>
    </row>
    <row r="38" spans="1:16" s="83" customFormat="1" ht="15">
      <c r="A38" s="61" t="s">
        <v>90</v>
      </c>
      <c r="B38" s="32" t="s">
        <v>91</v>
      </c>
      <c r="C38" s="33" t="s">
        <v>19</v>
      </c>
      <c r="D38" s="79" t="s">
        <v>92</v>
      </c>
      <c r="E38" s="80">
        <f>E41+E44+E48</f>
        <v>5244700</v>
      </c>
      <c r="F38" s="80">
        <f>F41+F44+F48</f>
        <v>4231407</v>
      </c>
      <c r="G38" s="36">
        <f>(F38*100)/E38</f>
        <v>80.67967662592713</v>
      </c>
      <c r="H38" s="3"/>
      <c r="I38" s="81"/>
      <c r="J38" s="81"/>
      <c r="K38" s="82"/>
      <c r="L38" s="82"/>
      <c r="M38" s="82"/>
      <c r="N38" s="82"/>
      <c r="O38" s="82"/>
      <c r="P38" s="82"/>
    </row>
    <row r="39" spans="1:16" s="83" customFormat="1" ht="38.25">
      <c r="A39" s="84" t="s">
        <v>93</v>
      </c>
      <c r="B39" s="85" t="s">
        <v>94</v>
      </c>
      <c r="C39" s="86" t="s">
        <v>19</v>
      </c>
      <c r="D39" s="87" t="s">
        <v>95</v>
      </c>
      <c r="E39" s="87">
        <f>E40</f>
        <v>5244700</v>
      </c>
      <c r="F39" s="87">
        <f>F40</f>
        <v>4231407</v>
      </c>
      <c r="G39" s="58">
        <f>(F39*100)/E39</f>
        <v>80.67967662592713</v>
      </c>
      <c r="H39" s="3"/>
      <c r="I39" s="81"/>
      <c r="J39" s="81"/>
      <c r="K39" s="82"/>
      <c r="L39" s="82"/>
      <c r="M39" s="82"/>
      <c r="N39" s="82"/>
      <c r="O39" s="82"/>
      <c r="P39" s="82"/>
    </row>
    <row r="40" spans="1:16" s="83" customFormat="1" ht="38.25" customHeight="1">
      <c r="A40" s="84" t="s">
        <v>96</v>
      </c>
      <c r="B40" s="85" t="s">
        <v>97</v>
      </c>
      <c r="C40" s="86" t="s">
        <v>19</v>
      </c>
      <c r="D40" s="87" t="s">
        <v>98</v>
      </c>
      <c r="E40" s="87">
        <f>E41+E44</f>
        <v>5244700</v>
      </c>
      <c r="F40" s="87">
        <v>4231407</v>
      </c>
      <c r="G40" s="58">
        <f aca="true" t="shared" si="3" ref="G40:G47">F40/E40*100</f>
        <v>80.67967662592712</v>
      </c>
      <c r="H40" s="3"/>
      <c r="I40" s="81"/>
      <c r="J40" s="81"/>
      <c r="K40" s="82"/>
      <c r="L40" s="82"/>
      <c r="M40" s="82"/>
      <c r="N40" s="82"/>
      <c r="O40" s="82"/>
      <c r="P40" s="82"/>
    </row>
    <row r="41" spans="1:16" s="83" customFormat="1" ht="42" customHeight="1">
      <c r="A41" s="84" t="s">
        <v>99</v>
      </c>
      <c r="B41" s="85" t="s">
        <v>100</v>
      </c>
      <c r="C41" s="86" t="s">
        <v>19</v>
      </c>
      <c r="D41" s="87" t="s">
        <v>101</v>
      </c>
      <c r="E41" s="87">
        <f>E42+E43</f>
        <v>1603700</v>
      </c>
      <c r="F41" s="57">
        <f>F42+F43</f>
        <v>1536852</v>
      </c>
      <c r="G41" s="58">
        <f t="shared" si="3"/>
        <v>95.83163933404003</v>
      </c>
      <c r="H41" s="3"/>
      <c r="I41" s="81"/>
      <c r="J41" s="81"/>
      <c r="K41" s="82"/>
      <c r="L41" s="82"/>
      <c r="M41" s="82"/>
      <c r="N41" s="82"/>
      <c r="O41" s="82"/>
      <c r="P41" s="82"/>
    </row>
    <row r="42" spans="1:16" s="83" customFormat="1" ht="81" customHeight="1">
      <c r="A42" s="84" t="s">
        <v>102</v>
      </c>
      <c r="B42" s="85" t="s">
        <v>103</v>
      </c>
      <c r="C42" s="86" t="s">
        <v>88</v>
      </c>
      <c r="D42" s="87" t="s">
        <v>104</v>
      </c>
      <c r="E42" s="87">
        <v>1571000</v>
      </c>
      <c r="F42" s="57">
        <v>1504193</v>
      </c>
      <c r="G42" s="58">
        <f t="shared" si="3"/>
        <v>95.74748567791215</v>
      </c>
      <c r="H42" s="3"/>
      <c r="I42" s="81"/>
      <c r="J42" s="81"/>
      <c r="K42" s="82"/>
      <c r="L42" s="82"/>
      <c r="M42" s="82"/>
      <c r="N42" s="82"/>
      <c r="O42" s="82"/>
      <c r="P42" s="82"/>
    </row>
    <row r="43" spans="1:16" s="83" customFormat="1" ht="126" customHeight="1">
      <c r="A43" s="84"/>
      <c r="B43" s="88" t="s">
        <v>105</v>
      </c>
      <c r="C43" s="86" t="s">
        <v>88</v>
      </c>
      <c r="D43" s="87" t="s">
        <v>106</v>
      </c>
      <c r="E43" s="89">
        <v>32700</v>
      </c>
      <c r="F43" s="89">
        <v>32659</v>
      </c>
      <c r="G43" s="58">
        <f t="shared" si="3"/>
        <v>99.87461773700306</v>
      </c>
      <c r="H43" s="3"/>
      <c r="I43" s="81"/>
      <c r="J43" s="81"/>
      <c r="K43" s="82"/>
      <c r="L43" s="82"/>
      <c r="M43" s="82"/>
      <c r="N43" s="82"/>
      <c r="O43" s="82"/>
      <c r="P43" s="82"/>
    </row>
    <row r="44" spans="1:16" s="83" customFormat="1" ht="51.75" customHeight="1">
      <c r="A44" s="84" t="s">
        <v>107</v>
      </c>
      <c r="B44" s="85" t="s">
        <v>108</v>
      </c>
      <c r="C44" s="86" t="s">
        <v>19</v>
      </c>
      <c r="D44" s="87" t="s">
        <v>109</v>
      </c>
      <c r="E44" s="87">
        <f>E45</f>
        <v>3641000</v>
      </c>
      <c r="F44" s="87">
        <f>F45</f>
        <v>2694555</v>
      </c>
      <c r="G44" s="58">
        <f t="shared" si="3"/>
        <v>74.00590497116177</v>
      </c>
      <c r="H44" s="3"/>
      <c r="I44" s="81"/>
      <c r="J44" s="81"/>
      <c r="K44" s="82"/>
      <c r="L44" s="82"/>
      <c r="M44" s="82"/>
      <c r="N44" s="82"/>
      <c r="O44" s="82"/>
      <c r="P44" s="82"/>
    </row>
    <row r="45" spans="1:16" s="83" customFormat="1" ht="76.5">
      <c r="A45" s="84" t="s">
        <v>110</v>
      </c>
      <c r="B45" s="85" t="s">
        <v>111</v>
      </c>
      <c r="C45" s="86" t="s">
        <v>19</v>
      </c>
      <c r="D45" s="87" t="s">
        <v>112</v>
      </c>
      <c r="E45" s="87">
        <f>E46+E47</f>
        <v>3641000</v>
      </c>
      <c r="F45" s="87">
        <f>F46+F47</f>
        <v>2694555</v>
      </c>
      <c r="G45" s="58">
        <f t="shared" si="3"/>
        <v>74.00590497116177</v>
      </c>
      <c r="H45" s="3"/>
      <c r="I45" s="81"/>
      <c r="J45" s="81"/>
      <c r="K45" s="82"/>
      <c r="L45" s="82"/>
      <c r="M45" s="82"/>
      <c r="N45" s="82"/>
      <c r="O45" s="82"/>
      <c r="P45" s="82"/>
    </row>
    <row r="46" spans="1:16" s="83" customFormat="1" ht="63.75">
      <c r="A46" s="84" t="s">
        <v>113</v>
      </c>
      <c r="B46" s="85" t="s">
        <v>114</v>
      </c>
      <c r="C46" s="86" t="s">
        <v>19</v>
      </c>
      <c r="D46" s="87" t="s">
        <v>115</v>
      </c>
      <c r="E46" s="87">
        <v>2616000</v>
      </c>
      <c r="F46" s="77">
        <v>2086450</v>
      </c>
      <c r="G46" s="58">
        <f t="shared" si="3"/>
        <v>79.75726299694189</v>
      </c>
      <c r="H46" s="3"/>
      <c r="I46" s="81"/>
      <c r="J46" s="81"/>
      <c r="K46" s="82"/>
      <c r="L46" s="82"/>
      <c r="M46" s="82"/>
      <c r="N46" s="82"/>
      <c r="O46" s="82"/>
      <c r="P46" s="82"/>
    </row>
    <row r="47" spans="1:16" s="83" customFormat="1" ht="51">
      <c r="A47" s="84" t="s">
        <v>116</v>
      </c>
      <c r="B47" s="85" t="s">
        <v>117</v>
      </c>
      <c r="C47" s="86" t="s">
        <v>19</v>
      </c>
      <c r="D47" s="87" t="s">
        <v>118</v>
      </c>
      <c r="E47" s="87">
        <v>1025000</v>
      </c>
      <c r="F47" s="77">
        <v>608105</v>
      </c>
      <c r="G47" s="58">
        <f t="shared" si="3"/>
        <v>59.327317073170725</v>
      </c>
      <c r="H47" s="3"/>
      <c r="I47" s="81"/>
      <c r="J47" s="81"/>
      <c r="K47" s="82"/>
      <c r="L47" s="82"/>
      <c r="M47" s="82"/>
      <c r="N47" s="82"/>
      <c r="O47" s="82"/>
      <c r="P47" s="82"/>
    </row>
    <row r="48" spans="1:16" ht="25.5">
      <c r="A48" s="90" t="s">
        <v>119</v>
      </c>
      <c r="B48" s="71" t="s">
        <v>120</v>
      </c>
      <c r="C48" s="51" t="s">
        <v>19</v>
      </c>
      <c r="D48" s="40" t="s">
        <v>121</v>
      </c>
      <c r="E48" s="41" t="str">
        <f>E49</f>
        <v>0</v>
      </c>
      <c r="F48" s="41" t="str">
        <f>F49</f>
        <v>0</v>
      </c>
      <c r="G48" s="41" t="str">
        <f>G49</f>
        <v>0</v>
      </c>
      <c r="H48" s="3"/>
      <c r="I48" s="3"/>
      <c r="J48" s="3"/>
      <c r="K48" s="3"/>
      <c r="L48" s="3"/>
      <c r="M48" s="3"/>
      <c r="N48" s="3"/>
      <c r="O48" s="3"/>
      <c r="P48" s="3"/>
    </row>
    <row r="49" spans="1:16" ht="71.25" customHeight="1">
      <c r="A49" s="90" t="s">
        <v>122</v>
      </c>
      <c r="B49" s="91" t="s">
        <v>123</v>
      </c>
      <c r="C49" s="70" t="s">
        <v>19</v>
      </c>
      <c r="D49" s="56" t="s">
        <v>124</v>
      </c>
      <c r="E49" s="64" t="s">
        <v>125</v>
      </c>
      <c r="F49" s="64" t="s">
        <v>125</v>
      </c>
      <c r="G49" s="64" t="s">
        <v>125</v>
      </c>
      <c r="H49" s="3"/>
      <c r="I49" s="3"/>
      <c r="J49" s="3"/>
      <c r="K49" s="3"/>
      <c r="L49" s="3"/>
      <c r="M49" s="3"/>
      <c r="N49" s="3"/>
      <c r="O49" s="3"/>
      <c r="P49" s="3"/>
    </row>
    <row r="50" spans="1:9" s="99" customFormat="1" ht="20.25" customHeight="1">
      <c r="A50" s="92"/>
      <c r="B50" s="93" t="s">
        <v>126</v>
      </c>
      <c r="C50" s="94"/>
      <c r="D50" s="95" t="s">
        <v>127</v>
      </c>
      <c r="E50" s="96">
        <f>E14+E38</f>
        <v>33064300</v>
      </c>
      <c r="F50" s="96">
        <f>F14+F38</f>
        <v>34225176</v>
      </c>
      <c r="G50" s="97">
        <f>(F50*100)/E50</f>
        <v>103.51096499850291</v>
      </c>
      <c r="H50" s="98">
        <v>34255176</v>
      </c>
      <c r="I50" s="99" t="s">
        <v>128</v>
      </c>
    </row>
    <row r="51" spans="1:7" ht="58.5" customHeight="1">
      <c r="A51" s="44" t="s">
        <v>129</v>
      </c>
      <c r="B51" s="19" t="s">
        <v>8</v>
      </c>
      <c r="C51" s="100"/>
      <c r="D51" s="19" t="s">
        <v>130</v>
      </c>
      <c r="E51" s="19" t="s">
        <v>11</v>
      </c>
      <c r="F51" s="101" t="s">
        <v>12</v>
      </c>
      <c r="G51" s="101" t="s">
        <v>13</v>
      </c>
    </row>
    <row r="52" spans="1:9" ht="31.5">
      <c r="A52" s="102" t="s">
        <v>131</v>
      </c>
      <c r="B52" s="103" t="s">
        <v>132</v>
      </c>
      <c r="C52" s="104" t="s">
        <v>88</v>
      </c>
      <c r="D52" s="105" t="s">
        <v>133</v>
      </c>
      <c r="E52" s="106">
        <f>E53+E54+E55+E56+E57+E58+E59+E60+E61</f>
        <v>20089600</v>
      </c>
      <c r="F52" s="106">
        <f>F53+F54+F55+F56+F57+F58+F59+F60+F61</f>
        <v>18786656</v>
      </c>
      <c r="G52" s="107">
        <f>(F52*100)/E52</f>
        <v>93.51433577572476</v>
      </c>
      <c r="H52" s="1">
        <v>15144800</v>
      </c>
      <c r="I52" s="1">
        <v>14755251</v>
      </c>
    </row>
    <row r="53" spans="1:9" ht="48" customHeight="1">
      <c r="A53" s="37" t="s">
        <v>134</v>
      </c>
      <c r="B53" s="108" t="s">
        <v>135</v>
      </c>
      <c r="C53" s="63" t="s">
        <v>88</v>
      </c>
      <c r="D53" s="64" t="s">
        <v>136</v>
      </c>
      <c r="E53" s="57">
        <v>791000</v>
      </c>
      <c r="F53" s="57">
        <v>732383</v>
      </c>
      <c r="G53" s="58">
        <f aca="true" t="shared" si="4" ref="G53:G63">(F53*100)/E53</f>
        <v>92.58950695322376</v>
      </c>
      <c r="H53" s="109">
        <f>E53+E54+E55+E56+E57+E58+E59+E60+E67+E91</f>
        <v>25303600</v>
      </c>
      <c r="I53" s="109" t="e">
        <f>E61-E63+E65+#REF!+E80+E82+E85+E89</f>
        <v>#REF!</v>
      </c>
    </row>
    <row r="54" spans="1:9" ht="62.25" customHeight="1">
      <c r="A54" s="37" t="s">
        <v>137</v>
      </c>
      <c r="B54" s="108" t="s">
        <v>138</v>
      </c>
      <c r="C54" s="63" t="s">
        <v>88</v>
      </c>
      <c r="D54" s="64" t="s">
        <v>139</v>
      </c>
      <c r="E54" s="110">
        <v>3893500</v>
      </c>
      <c r="F54" s="57">
        <v>3869723</v>
      </c>
      <c r="G54" s="58">
        <f t="shared" si="4"/>
        <v>99.38931552587646</v>
      </c>
      <c r="H54" s="1" t="s">
        <v>140</v>
      </c>
      <c r="I54" s="109">
        <f>F53+F54+F63</f>
        <v>4662106</v>
      </c>
    </row>
    <row r="55" spans="1:9" ht="57">
      <c r="A55" s="37" t="s">
        <v>141</v>
      </c>
      <c r="B55" s="108" t="s">
        <v>142</v>
      </c>
      <c r="C55" s="63" t="s">
        <v>88</v>
      </c>
      <c r="D55" s="64" t="s">
        <v>143</v>
      </c>
      <c r="E55" s="57">
        <v>405000</v>
      </c>
      <c r="F55" s="57">
        <v>403206</v>
      </c>
      <c r="G55" s="58">
        <f t="shared" si="4"/>
        <v>99.55703703703703</v>
      </c>
      <c r="H55" s="109">
        <f>E55+E56+E57+E58</f>
        <v>9318700</v>
      </c>
      <c r="I55" s="109">
        <f>F55+F56+F57+F58</f>
        <v>9092928</v>
      </c>
    </row>
    <row r="56" spans="1:7" ht="54.75" customHeight="1">
      <c r="A56" s="37" t="s">
        <v>144</v>
      </c>
      <c r="B56" s="108" t="s">
        <v>145</v>
      </c>
      <c r="C56" s="63" t="s">
        <v>88</v>
      </c>
      <c r="D56" s="64" t="s">
        <v>143</v>
      </c>
      <c r="E56" s="57">
        <v>7310000</v>
      </c>
      <c r="F56" s="57">
        <v>7152871</v>
      </c>
      <c r="G56" s="58">
        <f t="shared" si="4"/>
        <v>97.8504924760602</v>
      </c>
    </row>
    <row r="57" spans="1:8" ht="117.75" customHeight="1">
      <c r="A57" s="37" t="s">
        <v>146</v>
      </c>
      <c r="B57" s="111" t="s">
        <v>147</v>
      </c>
      <c r="C57" s="63" t="s">
        <v>88</v>
      </c>
      <c r="D57" s="64" t="s">
        <v>143</v>
      </c>
      <c r="E57" s="57">
        <v>1571000</v>
      </c>
      <c r="F57" s="57">
        <v>1504193</v>
      </c>
      <c r="G57" s="58">
        <f t="shared" si="4"/>
        <v>95.74748567791215</v>
      </c>
      <c r="H57" s="109">
        <f>F57+F91</f>
        <v>4275591.28</v>
      </c>
    </row>
    <row r="58" spans="1:7" ht="85.5" customHeight="1">
      <c r="A58" s="37" t="s">
        <v>148</v>
      </c>
      <c r="B58" s="111" t="s">
        <v>149</v>
      </c>
      <c r="C58" s="63" t="s">
        <v>88</v>
      </c>
      <c r="D58" s="64" t="s">
        <v>143</v>
      </c>
      <c r="E58" s="57">
        <v>32700</v>
      </c>
      <c r="F58" s="57">
        <v>32658</v>
      </c>
      <c r="G58" s="58">
        <f t="shared" si="4"/>
        <v>99.87155963302752</v>
      </c>
    </row>
    <row r="59" spans="1:9" ht="56.25" customHeight="1">
      <c r="A59" s="37" t="s">
        <v>150</v>
      </c>
      <c r="B59" s="111" t="s">
        <v>151</v>
      </c>
      <c r="C59" s="63" t="s">
        <v>152</v>
      </c>
      <c r="D59" s="64" t="s">
        <v>153</v>
      </c>
      <c r="E59" s="57">
        <v>900100</v>
      </c>
      <c r="F59" s="57">
        <v>900000</v>
      </c>
      <c r="G59" s="58">
        <f t="shared" si="4"/>
        <v>99.98889012331963</v>
      </c>
      <c r="H59" s="1">
        <v>21600</v>
      </c>
      <c r="I59" s="112" t="s">
        <v>125</v>
      </c>
    </row>
    <row r="60" spans="1:7" ht="15">
      <c r="A60" s="37" t="s">
        <v>141</v>
      </c>
      <c r="B60" s="113" t="s">
        <v>154</v>
      </c>
      <c r="C60" s="114" t="s">
        <v>88</v>
      </c>
      <c r="D60" s="115" t="s">
        <v>155</v>
      </c>
      <c r="E60" s="116">
        <v>650000</v>
      </c>
      <c r="F60" s="115" t="s">
        <v>125</v>
      </c>
      <c r="G60" s="115" t="s">
        <v>125</v>
      </c>
    </row>
    <row r="61" spans="1:9" ht="31.5" customHeight="1">
      <c r="A61" s="115" t="s">
        <v>156</v>
      </c>
      <c r="B61" s="117" t="s">
        <v>157</v>
      </c>
      <c r="C61" s="114" t="s">
        <v>88</v>
      </c>
      <c r="D61" s="115" t="s">
        <v>158</v>
      </c>
      <c r="E61" s="116">
        <f>E62+E63+E64</f>
        <v>4536300</v>
      </c>
      <c r="F61" s="116">
        <f>F62+F63+F64</f>
        <v>4191622</v>
      </c>
      <c r="G61" s="58">
        <f t="shared" si="4"/>
        <v>92.40178118731124</v>
      </c>
      <c r="H61" s="109" t="e">
        <f>E61-E63+E65+#REF!+E80+E82+E85+E89</f>
        <v>#REF!</v>
      </c>
      <c r="I61" s="109" t="e">
        <f>F61-F63+F65+#REF!+F80+F82+F85+F89</f>
        <v>#REF!</v>
      </c>
    </row>
    <row r="62" spans="1:7" ht="87.75" customHeight="1">
      <c r="A62" s="37" t="s">
        <v>159</v>
      </c>
      <c r="B62" s="108" t="s">
        <v>160</v>
      </c>
      <c r="C62" s="63" t="s">
        <v>88</v>
      </c>
      <c r="D62" s="63" t="s">
        <v>158</v>
      </c>
      <c r="E62" s="77">
        <v>306000</v>
      </c>
      <c r="F62" s="77">
        <v>306000</v>
      </c>
      <c r="G62" s="58">
        <f t="shared" si="4"/>
        <v>100</v>
      </c>
    </row>
    <row r="63" spans="1:7" ht="87" customHeight="1">
      <c r="A63" s="37" t="s">
        <v>161</v>
      </c>
      <c r="B63" s="118" t="s">
        <v>162</v>
      </c>
      <c r="C63" s="63" t="s">
        <v>88</v>
      </c>
      <c r="D63" s="63" t="s">
        <v>158</v>
      </c>
      <c r="E63" s="77">
        <v>60000</v>
      </c>
      <c r="F63" s="77">
        <v>60000</v>
      </c>
      <c r="G63" s="58">
        <f t="shared" si="4"/>
        <v>100</v>
      </c>
    </row>
    <row r="64" spans="1:7" ht="90" customHeight="1">
      <c r="A64" s="37" t="s">
        <v>163</v>
      </c>
      <c r="B64" s="108" t="s">
        <v>164</v>
      </c>
      <c r="C64" s="63" t="s">
        <v>88</v>
      </c>
      <c r="D64" s="64" t="s">
        <v>158</v>
      </c>
      <c r="E64" s="57">
        <v>4170300</v>
      </c>
      <c r="F64" s="57">
        <v>3825622</v>
      </c>
      <c r="G64" s="58">
        <f>(F64*100)/E64</f>
        <v>91.73493513656092</v>
      </c>
    </row>
    <row r="65" spans="1:7" ht="30">
      <c r="A65" s="61" t="s">
        <v>165</v>
      </c>
      <c r="B65" s="119" t="s">
        <v>166</v>
      </c>
      <c r="C65" s="120" t="s">
        <v>88</v>
      </c>
      <c r="D65" s="121" t="s">
        <v>167</v>
      </c>
      <c r="E65" s="48">
        <f>E66</f>
        <v>119000</v>
      </c>
      <c r="F65" s="48">
        <f>F66</f>
        <v>97675</v>
      </c>
      <c r="G65" s="53">
        <f>(F65*100)/E65</f>
        <v>82.0798319327731</v>
      </c>
    </row>
    <row r="66" spans="1:7" ht="101.25" customHeight="1">
      <c r="A66" s="37" t="s">
        <v>168</v>
      </c>
      <c r="B66" s="122" t="s">
        <v>169</v>
      </c>
      <c r="C66" s="63" t="s">
        <v>88</v>
      </c>
      <c r="D66" s="64" t="s">
        <v>170</v>
      </c>
      <c r="E66" s="57">
        <v>119000</v>
      </c>
      <c r="F66" s="57">
        <v>97675</v>
      </c>
      <c r="G66" s="58">
        <f>(F66*100)/E66</f>
        <v>82.0798319327731</v>
      </c>
    </row>
    <row r="67" spans="1:8" ht="15">
      <c r="A67" s="61" t="s">
        <v>171</v>
      </c>
      <c r="B67" s="119" t="s">
        <v>172</v>
      </c>
      <c r="C67" s="120" t="s">
        <v>88</v>
      </c>
      <c r="D67" s="47" t="s">
        <v>173</v>
      </c>
      <c r="E67" s="48">
        <f>E68+E70+E78</f>
        <v>6032300</v>
      </c>
      <c r="F67" s="48">
        <f>F68+F70+F78</f>
        <v>5965694</v>
      </c>
      <c r="G67" s="49">
        <f>(F67*100)/E67</f>
        <v>98.89584403958689</v>
      </c>
      <c r="H67" s="123"/>
    </row>
    <row r="68" spans="1:9" ht="15">
      <c r="A68" s="44" t="s">
        <v>174</v>
      </c>
      <c r="B68" s="124" t="s">
        <v>175</v>
      </c>
      <c r="C68" s="125" t="s">
        <v>88</v>
      </c>
      <c r="D68" s="126" t="s">
        <v>176</v>
      </c>
      <c r="E68" s="68">
        <f>E69</f>
        <v>1937000</v>
      </c>
      <c r="F68" s="68">
        <f>F69</f>
        <v>1894876</v>
      </c>
      <c r="G68" s="69">
        <f>(F68*100)/E68</f>
        <v>97.8252968508002</v>
      </c>
      <c r="H68" s="109"/>
      <c r="I68" s="109"/>
    </row>
    <row r="69" spans="1:7" ht="98.25" customHeight="1">
      <c r="A69" s="37" t="s">
        <v>177</v>
      </c>
      <c r="B69" s="122" t="s">
        <v>178</v>
      </c>
      <c r="C69" s="63" t="s">
        <v>88</v>
      </c>
      <c r="D69" s="64" t="s">
        <v>176</v>
      </c>
      <c r="E69" s="57">
        <v>1937000</v>
      </c>
      <c r="F69" s="57">
        <v>1894876</v>
      </c>
      <c r="G69" s="58">
        <f>F69/E69*100</f>
        <v>97.8252968508002</v>
      </c>
    </row>
    <row r="70" spans="1:7" ht="15">
      <c r="A70" s="61" t="s">
        <v>179</v>
      </c>
      <c r="B70" s="119" t="s">
        <v>180</v>
      </c>
      <c r="C70" s="120" t="s">
        <v>88</v>
      </c>
      <c r="D70" s="121" t="s">
        <v>181</v>
      </c>
      <c r="E70" s="48">
        <f>E71+E72+E73+E74+E75+E76+E77</f>
        <v>1185500</v>
      </c>
      <c r="F70" s="48">
        <f>F71+F72+F73+F74+F75+F76+F77</f>
        <v>1182373</v>
      </c>
      <c r="G70" s="49">
        <f>F70/E70*100</f>
        <v>99.73622943905525</v>
      </c>
    </row>
    <row r="71" spans="1:7" ht="28.5">
      <c r="A71" s="127" t="s">
        <v>182</v>
      </c>
      <c r="B71" s="128" t="s">
        <v>183</v>
      </c>
      <c r="C71" s="129" t="s">
        <v>88</v>
      </c>
      <c r="D71" s="64" t="s">
        <v>181</v>
      </c>
      <c r="E71" s="130">
        <v>393800</v>
      </c>
      <c r="F71" s="57">
        <v>393778</v>
      </c>
      <c r="G71" s="58">
        <f>F71/E71*100</f>
        <v>99.99441340782123</v>
      </c>
    </row>
    <row r="72" spans="1:7" ht="44.25" customHeight="1">
      <c r="A72" s="127" t="s">
        <v>184</v>
      </c>
      <c r="B72" s="111" t="s">
        <v>185</v>
      </c>
      <c r="C72" s="63" t="s">
        <v>88</v>
      </c>
      <c r="D72" s="64" t="s">
        <v>181</v>
      </c>
      <c r="E72" s="57">
        <v>126100</v>
      </c>
      <c r="F72" s="57">
        <v>126041</v>
      </c>
      <c r="G72" s="58">
        <f>F72/E72*100</f>
        <v>99.9532117367169</v>
      </c>
    </row>
    <row r="73" spans="1:7" ht="28.5">
      <c r="A73" s="127" t="s">
        <v>186</v>
      </c>
      <c r="B73" s="111" t="s">
        <v>187</v>
      </c>
      <c r="C73" s="63" t="s">
        <v>88</v>
      </c>
      <c r="D73" s="64" t="s">
        <v>181</v>
      </c>
      <c r="E73" s="57">
        <v>244500</v>
      </c>
      <c r="F73" s="57">
        <v>244263</v>
      </c>
      <c r="G73" s="58">
        <f aca="true" t="shared" si="5" ref="G73:G79">(F73*100)/E73</f>
        <v>99.90306748466257</v>
      </c>
    </row>
    <row r="74" spans="1:7" ht="28.5">
      <c r="A74" s="127" t="s">
        <v>188</v>
      </c>
      <c r="B74" s="122" t="s">
        <v>189</v>
      </c>
      <c r="C74" s="63" t="s">
        <v>88</v>
      </c>
      <c r="D74" s="64" t="s">
        <v>181</v>
      </c>
      <c r="E74" s="57">
        <v>76100</v>
      </c>
      <c r="F74" s="57">
        <v>73391</v>
      </c>
      <c r="G74" s="58">
        <f t="shared" si="5"/>
        <v>96.44021024967148</v>
      </c>
    </row>
    <row r="75" spans="1:7" ht="28.5">
      <c r="A75" s="127" t="s">
        <v>190</v>
      </c>
      <c r="B75" s="111" t="s">
        <v>191</v>
      </c>
      <c r="C75" s="63" t="s">
        <v>88</v>
      </c>
      <c r="D75" s="64" t="s">
        <v>181</v>
      </c>
      <c r="E75" s="57">
        <v>235700</v>
      </c>
      <c r="F75" s="57">
        <v>235687</v>
      </c>
      <c r="G75" s="58">
        <f t="shared" si="5"/>
        <v>99.99448451421299</v>
      </c>
    </row>
    <row r="76" spans="1:7" ht="47.25" customHeight="1">
      <c r="A76" s="127" t="s">
        <v>192</v>
      </c>
      <c r="B76" s="131" t="s">
        <v>193</v>
      </c>
      <c r="C76" s="63" t="s">
        <v>88</v>
      </c>
      <c r="D76" s="64" t="s">
        <v>181</v>
      </c>
      <c r="E76" s="57">
        <v>21900</v>
      </c>
      <c r="F76" s="57">
        <v>21813</v>
      </c>
      <c r="G76" s="58">
        <f t="shared" si="5"/>
        <v>99.6027397260274</v>
      </c>
    </row>
    <row r="77" spans="1:7" ht="57">
      <c r="A77" s="127" t="s">
        <v>194</v>
      </c>
      <c r="B77" s="132" t="s">
        <v>195</v>
      </c>
      <c r="C77" s="63" t="s">
        <v>88</v>
      </c>
      <c r="D77" s="64" t="s">
        <v>181</v>
      </c>
      <c r="E77" s="57">
        <v>87400</v>
      </c>
      <c r="F77" s="57">
        <v>87400</v>
      </c>
      <c r="G77" s="58">
        <f t="shared" si="5"/>
        <v>100</v>
      </c>
    </row>
    <row r="78" spans="1:7" ht="34.5" customHeight="1">
      <c r="A78" s="61" t="s">
        <v>196</v>
      </c>
      <c r="B78" s="119" t="s">
        <v>197</v>
      </c>
      <c r="C78" s="120" t="s">
        <v>88</v>
      </c>
      <c r="D78" s="121" t="s">
        <v>198</v>
      </c>
      <c r="E78" s="48">
        <f>E79</f>
        <v>2909800</v>
      </c>
      <c r="F78" s="48">
        <f>F79</f>
        <v>2888445</v>
      </c>
      <c r="G78" s="49">
        <f t="shared" si="5"/>
        <v>99.26610076293903</v>
      </c>
    </row>
    <row r="79" spans="1:7" ht="57">
      <c r="A79" s="37" t="s">
        <v>199</v>
      </c>
      <c r="B79" s="108" t="s">
        <v>200</v>
      </c>
      <c r="C79" s="63" t="s">
        <v>88</v>
      </c>
      <c r="D79" s="64" t="s">
        <v>198</v>
      </c>
      <c r="E79" s="57">
        <v>2909800</v>
      </c>
      <c r="F79" s="57">
        <v>2888445</v>
      </c>
      <c r="G79" s="58">
        <f t="shared" si="5"/>
        <v>99.26610076293903</v>
      </c>
    </row>
    <row r="80" spans="1:7" ht="15.75">
      <c r="A80" s="121" t="s">
        <v>201</v>
      </c>
      <c r="B80" s="133" t="s">
        <v>202</v>
      </c>
      <c r="C80" s="134" t="s">
        <v>88</v>
      </c>
      <c r="D80" s="121" t="s">
        <v>203</v>
      </c>
      <c r="E80" s="48">
        <f>E81</f>
        <v>52200</v>
      </c>
      <c r="F80" s="48">
        <f>F81</f>
        <v>52171</v>
      </c>
      <c r="G80" s="48">
        <f>G81</f>
        <v>99.94444444444444</v>
      </c>
    </row>
    <row r="81" spans="1:7" ht="71.25">
      <c r="A81" s="37" t="s">
        <v>204</v>
      </c>
      <c r="B81" s="111" t="s">
        <v>205</v>
      </c>
      <c r="C81" s="63" t="s">
        <v>88</v>
      </c>
      <c r="D81" s="64" t="s">
        <v>206</v>
      </c>
      <c r="E81" s="57">
        <v>52200</v>
      </c>
      <c r="F81" s="57">
        <v>52171</v>
      </c>
      <c r="G81" s="58">
        <f>(F81*100)/E81</f>
        <v>99.94444444444444</v>
      </c>
    </row>
    <row r="82" spans="1:7" ht="15">
      <c r="A82" s="61" t="s">
        <v>207</v>
      </c>
      <c r="B82" s="119" t="s">
        <v>208</v>
      </c>
      <c r="C82" s="120" t="s">
        <v>88</v>
      </c>
      <c r="D82" s="47" t="s">
        <v>209</v>
      </c>
      <c r="E82" s="48">
        <f>E83+E84</f>
        <v>467500</v>
      </c>
      <c r="F82" s="48">
        <f>F83+F84</f>
        <v>380326</v>
      </c>
      <c r="G82" s="49">
        <f aca="true" t="shared" si="6" ref="G82:G95">(F82*100)/E82</f>
        <v>81.35315508021391</v>
      </c>
    </row>
    <row r="83" spans="1:7" ht="42.75">
      <c r="A83" s="37" t="s">
        <v>210</v>
      </c>
      <c r="B83" s="108" t="s">
        <v>211</v>
      </c>
      <c r="C83" s="63" t="s">
        <v>88</v>
      </c>
      <c r="D83" s="64" t="s">
        <v>212</v>
      </c>
      <c r="E83" s="57">
        <v>190000</v>
      </c>
      <c r="F83" s="57">
        <v>187961</v>
      </c>
      <c r="G83" s="58">
        <f t="shared" si="6"/>
        <v>98.92684210526316</v>
      </c>
    </row>
    <row r="84" spans="1:7" ht="75" customHeight="1">
      <c r="A84" s="37" t="s">
        <v>213</v>
      </c>
      <c r="B84" s="111" t="s">
        <v>214</v>
      </c>
      <c r="C84" s="63" t="s">
        <v>88</v>
      </c>
      <c r="D84" s="64" t="s">
        <v>212</v>
      </c>
      <c r="E84" s="57">
        <v>277500</v>
      </c>
      <c r="F84" s="57">
        <v>192365</v>
      </c>
      <c r="G84" s="58">
        <f t="shared" si="6"/>
        <v>69.32072072072071</v>
      </c>
    </row>
    <row r="85" spans="1:7" ht="30">
      <c r="A85" s="46" t="s">
        <v>215</v>
      </c>
      <c r="B85" s="119" t="s">
        <v>216</v>
      </c>
      <c r="C85" s="120" t="s">
        <v>88</v>
      </c>
      <c r="D85" s="47" t="s">
        <v>217</v>
      </c>
      <c r="E85" s="48">
        <f>E86+E88+E87</f>
        <v>2493200</v>
      </c>
      <c r="F85" s="48">
        <f>F86+F88+F87</f>
        <v>2468281</v>
      </c>
      <c r="G85" s="49">
        <f t="shared" si="6"/>
        <v>99.00052141825766</v>
      </c>
    </row>
    <row r="86" spans="1:7" ht="62.25" customHeight="1">
      <c r="A86" s="37" t="s">
        <v>218</v>
      </c>
      <c r="B86" s="122" t="s">
        <v>219</v>
      </c>
      <c r="C86" s="63" t="s">
        <v>88</v>
      </c>
      <c r="D86" s="64" t="s">
        <v>220</v>
      </c>
      <c r="E86" s="57">
        <v>1666200</v>
      </c>
      <c r="F86" s="57">
        <v>1665867</v>
      </c>
      <c r="G86" s="58">
        <f t="shared" si="6"/>
        <v>99.98001440403313</v>
      </c>
    </row>
    <row r="87" spans="1:7" ht="42.75">
      <c r="A87" s="37" t="s">
        <v>221</v>
      </c>
      <c r="B87" s="111" t="s">
        <v>222</v>
      </c>
      <c r="C87" s="63" t="s">
        <v>88</v>
      </c>
      <c r="D87" s="64" t="s">
        <v>220</v>
      </c>
      <c r="E87" s="57">
        <v>130000</v>
      </c>
      <c r="F87" s="57">
        <v>130000</v>
      </c>
      <c r="G87" s="58">
        <f t="shared" si="6"/>
        <v>100</v>
      </c>
    </row>
    <row r="88" spans="1:7" ht="99.75" customHeight="1">
      <c r="A88" s="37" t="s">
        <v>223</v>
      </c>
      <c r="B88" s="122" t="s">
        <v>224</v>
      </c>
      <c r="C88" s="63" t="s">
        <v>88</v>
      </c>
      <c r="D88" s="64" t="s">
        <v>225</v>
      </c>
      <c r="E88" s="57">
        <v>697000</v>
      </c>
      <c r="F88" s="57">
        <v>672414</v>
      </c>
      <c r="G88" s="58">
        <f t="shared" si="6"/>
        <v>96.47259684361549</v>
      </c>
    </row>
    <row r="89" spans="1:7" ht="15">
      <c r="A89" s="61" t="s">
        <v>226</v>
      </c>
      <c r="B89" s="119" t="s">
        <v>227</v>
      </c>
      <c r="C89" s="120" t="s">
        <v>88</v>
      </c>
      <c r="D89" s="47" t="s">
        <v>228</v>
      </c>
      <c r="E89" s="48">
        <f>SUM(E90:E90)</f>
        <v>92500</v>
      </c>
      <c r="F89" s="48">
        <f>SUM(F90:F90)</f>
        <v>46721</v>
      </c>
      <c r="G89" s="49">
        <f t="shared" si="6"/>
        <v>50.509189189189186</v>
      </c>
    </row>
    <row r="90" spans="1:7" ht="14.25">
      <c r="A90" s="37" t="s">
        <v>229</v>
      </c>
      <c r="B90" s="108" t="s">
        <v>230</v>
      </c>
      <c r="C90" s="63" t="s">
        <v>88</v>
      </c>
      <c r="D90" s="64" t="s">
        <v>231</v>
      </c>
      <c r="E90" s="57">
        <v>92500</v>
      </c>
      <c r="F90" s="57">
        <v>46721</v>
      </c>
      <c r="G90" s="58">
        <f t="shared" si="6"/>
        <v>50.509189189189186</v>
      </c>
    </row>
    <row r="91" spans="1:7" ht="15">
      <c r="A91" s="61" t="s">
        <v>232</v>
      </c>
      <c r="B91" s="119" t="s">
        <v>233</v>
      </c>
      <c r="C91" s="120" t="s">
        <v>88</v>
      </c>
      <c r="D91" s="47" t="s">
        <v>234</v>
      </c>
      <c r="E91" s="48">
        <f>E92+E95</f>
        <v>3718000</v>
      </c>
      <c r="F91" s="48">
        <f>F92+F95</f>
        <v>2771398.2800000003</v>
      </c>
      <c r="G91" s="49">
        <f>(F91*100)/E91</f>
        <v>74.54002904787521</v>
      </c>
    </row>
    <row r="92" spans="1:7" ht="115.5" customHeight="1">
      <c r="A92" s="37" t="s">
        <v>235</v>
      </c>
      <c r="B92" s="111" t="s">
        <v>236</v>
      </c>
      <c r="C92" s="63" t="s">
        <v>88</v>
      </c>
      <c r="D92" s="64" t="s">
        <v>237</v>
      </c>
      <c r="E92" s="57">
        <f>E93+E94</f>
        <v>3641000</v>
      </c>
      <c r="F92" s="57">
        <f>F93+F94</f>
        <v>2694555.2800000003</v>
      </c>
      <c r="G92" s="58">
        <f t="shared" si="6"/>
        <v>74.00591266135677</v>
      </c>
    </row>
    <row r="93" spans="1:7" ht="71.25">
      <c r="A93" s="37" t="s">
        <v>238</v>
      </c>
      <c r="B93" s="111" t="s">
        <v>239</v>
      </c>
      <c r="C93" s="63" t="s">
        <v>88</v>
      </c>
      <c r="D93" s="64" t="s">
        <v>237</v>
      </c>
      <c r="E93" s="57">
        <v>2616000</v>
      </c>
      <c r="F93" s="57">
        <v>2086450</v>
      </c>
      <c r="G93" s="58">
        <f t="shared" si="6"/>
        <v>79.75726299694189</v>
      </c>
    </row>
    <row r="94" spans="1:7" ht="14.25">
      <c r="A94" s="37" t="s">
        <v>240</v>
      </c>
      <c r="B94" s="111" t="s">
        <v>241</v>
      </c>
      <c r="C94" s="63" t="s">
        <v>88</v>
      </c>
      <c r="D94" s="64" t="s">
        <v>237</v>
      </c>
      <c r="E94" s="57">
        <v>1025000</v>
      </c>
      <c r="F94" s="57">
        <v>608105.28</v>
      </c>
      <c r="G94" s="58">
        <f t="shared" si="6"/>
        <v>59.3273443902439</v>
      </c>
    </row>
    <row r="95" spans="1:7" ht="57">
      <c r="A95" s="37" t="s">
        <v>242</v>
      </c>
      <c r="B95" s="108" t="s">
        <v>243</v>
      </c>
      <c r="C95" s="63" t="s">
        <v>88</v>
      </c>
      <c r="D95" s="64" t="s">
        <v>237</v>
      </c>
      <c r="E95" s="57">
        <v>77000</v>
      </c>
      <c r="F95" s="57">
        <v>76843</v>
      </c>
      <c r="G95" s="58">
        <f t="shared" si="6"/>
        <v>99.7961038961039</v>
      </c>
    </row>
    <row r="96" spans="1:9" s="140" customFormat="1" ht="15" customHeight="1">
      <c r="A96" s="135"/>
      <c r="B96" s="136" t="s">
        <v>244</v>
      </c>
      <c r="C96" s="137"/>
      <c r="D96" s="138" t="s">
        <v>127</v>
      </c>
      <c r="E96" s="139">
        <f>E52+E65+E67+E80+E82+E85+E89+E91</f>
        <v>33064300</v>
      </c>
      <c r="F96" s="139">
        <f>F52+F65+F67+F80+F82+F85+F89+F91</f>
        <v>30568922.28</v>
      </c>
      <c r="G96" s="139">
        <f>F96/E96*100</f>
        <v>92.45295463687422</v>
      </c>
      <c r="H96" s="140">
        <v>33064300</v>
      </c>
      <c r="I96" s="141">
        <f>E96-H96</f>
        <v>0</v>
      </c>
    </row>
    <row r="97" spans="1:8" s="140" customFormat="1" ht="51">
      <c r="A97" s="142"/>
      <c r="B97" s="143" t="s">
        <v>245</v>
      </c>
      <c r="C97" s="144"/>
      <c r="D97" s="145"/>
      <c r="E97" s="68">
        <f>E50-E96</f>
        <v>0</v>
      </c>
      <c r="F97" s="68">
        <f>F50-F96</f>
        <v>3656253.719999999</v>
      </c>
      <c r="G97" s="146"/>
      <c r="H97" s="141">
        <f>F96-16055552</f>
        <v>14513370.280000001</v>
      </c>
    </row>
    <row r="98" spans="1:7" s="140" customFormat="1" ht="38.25">
      <c r="A98" s="142"/>
      <c r="B98" s="143" t="s">
        <v>246</v>
      </c>
      <c r="C98" s="144"/>
      <c r="D98" s="145"/>
      <c r="E98" s="68"/>
      <c r="F98" s="68">
        <f>F99</f>
        <v>-3656253.719999999</v>
      </c>
      <c r="G98" s="146"/>
    </row>
    <row r="99" spans="1:7" ht="14.25">
      <c r="A99" s="142"/>
      <c r="B99" s="147" t="s">
        <v>247</v>
      </c>
      <c r="C99" s="70"/>
      <c r="D99" s="56" t="s">
        <v>248</v>
      </c>
      <c r="E99" s="57">
        <f>E96-E50</f>
        <v>0</v>
      </c>
      <c r="F99" s="57">
        <f>F96-F50</f>
        <v>-3656253.719999999</v>
      </c>
      <c r="G99" s="148"/>
    </row>
    <row r="100" spans="1:7" ht="48.75" customHeight="1">
      <c r="A100" s="142"/>
      <c r="B100" s="149" t="s">
        <v>249</v>
      </c>
      <c r="C100" s="120"/>
      <c r="D100" s="47"/>
      <c r="E100" s="48">
        <f>E99</f>
        <v>0</v>
      </c>
      <c r="F100" s="48">
        <f>F99</f>
        <v>-3656253.719999999</v>
      </c>
      <c r="G100" s="150"/>
    </row>
    <row r="101" spans="2:7" ht="12.75">
      <c r="B101" s="151" t="s">
        <v>250</v>
      </c>
      <c r="C101" s="151"/>
      <c r="D101" s="152"/>
      <c r="E101" s="7"/>
      <c r="F101" s="7"/>
      <c r="G101" s="153"/>
    </row>
    <row r="102" spans="2:7" ht="12.75">
      <c r="B102" s="151" t="s">
        <v>251</v>
      </c>
      <c r="C102" s="151"/>
      <c r="D102" s="152" t="s">
        <v>252</v>
      </c>
      <c r="E102" s="7"/>
      <c r="F102" s="7" t="s">
        <v>253</v>
      </c>
      <c r="G102" s="153"/>
    </row>
    <row r="103" spans="2:7" ht="12.75">
      <c r="B103" s="151"/>
      <c r="C103" s="151"/>
      <c r="D103" s="152" t="s">
        <v>254</v>
      </c>
      <c r="E103" s="7" t="s">
        <v>255</v>
      </c>
      <c r="F103" s="7"/>
      <c r="G103" s="153"/>
    </row>
    <row r="104" spans="2:7" ht="25.5">
      <c r="B104" s="151" t="s">
        <v>256</v>
      </c>
      <c r="C104" s="151"/>
      <c r="D104" s="152" t="s">
        <v>252</v>
      </c>
      <c r="E104" s="7"/>
      <c r="F104" s="7" t="s">
        <v>257</v>
      </c>
      <c r="G104" s="153"/>
    </row>
    <row r="105" spans="2:7" ht="12.75">
      <c r="B105" s="151"/>
      <c r="C105" s="151"/>
      <c r="D105" s="152" t="s">
        <v>254</v>
      </c>
      <c r="E105" s="7" t="s">
        <v>255</v>
      </c>
      <c r="F105" s="7"/>
      <c r="G105" s="153"/>
    </row>
    <row r="106" spans="2:4" ht="12">
      <c r="B106" s="154"/>
      <c r="C106" s="154"/>
      <c r="D106" s="155"/>
    </row>
    <row r="107" spans="2:4" ht="12">
      <c r="B107" s="154"/>
      <c r="C107" s="154"/>
      <c r="D107" s="155"/>
    </row>
    <row r="108" spans="2:4" ht="12">
      <c r="B108" s="154"/>
      <c r="C108" s="154"/>
      <c r="D108" s="155"/>
    </row>
    <row r="109" spans="2:4" ht="12">
      <c r="B109" s="154"/>
      <c r="C109" s="154"/>
      <c r="D109" s="155"/>
    </row>
    <row r="110" spans="2:4" ht="12">
      <c r="B110" s="154"/>
      <c r="C110" s="154"/>
      <c r="D110" s="155"/>
    </row>
    <row r="111" spans="2:4" ht="12">
      <c r="B111" s="154"/>
      <c r="C111" s="154"/>
      <c r="D111" s="155"/>
    </row>
    <row r="112" spans="2:4" ht="12">
      <c r="B112" s="154"/>
      <c r="C112" s="154"/>
      <c r="D112" s="155"/>
    </row>
    <row r="113" spans="2:4" ht="12">
      <c r="B113" s="154"/>
      <c r="C113" s="154"/>
      <c r="D113" s="155"/>
    </row>
    <row r="114" spans="2:4" ht="12">
      <c r="B114" s="154"/>
      <c r="C114" s="154"/>
      <c r="D114" s="155"/>
    </row>
    <row r="115" spans="2:4" ht="12">
      <c r="B115" s="154"/>
      <c r="C115" s="154"/>
      <c r="D115" s="155"/>
    </row>
    <row r="116" spans="2:4" ht="12">
      <c r="B116" s="154"/>
      <c r="C116" s="154"/>
      <c r="D116" s="155"/>
    </row>
    <row r="117" spans="2:4" ht="12">
      <c r="B117" s="154"/>
      <c r="C117" s="154"/>
      <c r="D117" s="155"/>
    </row>
    <row r="118" spans="2:4" ht="12">
      <c r="B118" s="154"/>
      <c r="C118" s="154"/>
      <c r="D118" s="155"/>
    </row>
    <row r="119" spans="2:4" ht="12">
      <c r="B119" s="154"/>
      <c r="C119" s="154"/>
      <c r="D119" s="155"/>
    </row>
    <row r="120" spans="2:4" ht="12">
      <c r="B120" s="154"/>
      <c r="C120" s="154"/>
      <c r="D120" s="155"/>
    </row>
    <row r="121" spans="2:4" ht="12">
      <c r="B121" s="154"/>
      <c r="C121" s="154"/>
      <c r="D121" s="155"/>
    </row>
    <row r="122" spans="2:4" ht="12">
      <c r="B122" s="154"/>
      <c r="C122" s="154"/>
      <c r="D122" s="155"/>
    </row>
    <row r="123" spans="2:4" ht="12">
      <c r="B123" s="154"/>
      <c r="C123" s="154"/>
      <c r="D123" s="155"/>
    </row>
  </sheetData>
  <sheetProtection/>
  <mergeCells count="2">
    <mergeCell ref="B7:G7"/>
    <mergeCell ref="B8:G8"/>
  </mergeCells>
  <dataValidations count="2">
    <dataValidation type="list" allowBlank="1" showInputMessage="1" showErrorMessage="1" prompt="Выберите значение из списка..." error="Выбрано значение вне списка..." sqref="B8:G10">
      <formula1>период</formula1>
    </dataValidation>
    <dataValidation type="list" allowBlank="1" showInputMessage="1" showErrorMessage="1" prompt="Выберите значение из списка..." errorTitle="ВНИМАНИЕ !!!" error="Вы пытались ввести значение вне списка допустимых..." sqref="B7:C7">
      <formula1>Заголовок1</formula1>
    </dataValidation>
  </dataValidations>
  <printOptions horizontalCentered="1"/>
  <pageMargins left="0.1968503937007874" right="0.1968503937007874" top="0.1968503937007874" bottom="0.1968503937007874" header="0.2362204724409449" footer="0.2362204724409449"/>
  <pageSetup blackAndWhite="1" fitToHeight="5" horizontalDpi="600" verticalDpi="600" orientation="portrait" paperSize="9" scale="61" r:id="rId1"/>
  <headerFooter alignWithMargins="0">
    <oddFooter>&amp;C&amp;"Arial,обычный"&amp;P</oddFooter>
  </headerFooter>
  <rowBreaks count="4" manualBreakCount="4">
    <brk id="34" max="6" man="1"/>
    <brk id="50" max="6" man="1"/>
    <brk id="66" max="6" man="1"/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2010-05-06T12:50:33Z</dcterms:modified>
  <cp:category/>
  <cp:version/>
  <cp:contentType/>
  <cp:contentStatus/>
</cp:coreProperties>
</file>