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оспись на 01.01.2012уточненная" sheetId="1" r:id="rId1"/>
  </sheets>
  <definedNames>
    <definedName name="OLE_LINK1" localSheetId="0">'Роспись на 01.01.2012уточненная'!$B$50</definedName>
    <definedName name="_xlnm.Print_Area" localSheetId="0">'Роспись на 01.01.2012уточненная'!$A$1:$I$58</definedName>
  </definedNames>
  <calcPr fullCalcOnLoad="1"/>
</workbook>
</file>

<file path=xl/sharedStrings.xml><?xml version="1.0" encoding="utf-8"?>
<sst xmlns="http://schemas.openxmlformats.org/spreadsheetml/2006/main" count="195" uniqueCount="151">
  <si>
    <t>МО Адмиралтейский округ</t>
  </si>
  <si>
    <t xml:space="preserve">ДОХОДЫ   МЕСТНОГО БЮДЖЕТА МУНИЦИПАЛЬНОГО ОБРАЗОВАНИЯ  </t>
  </si>
  <si>
    <t>№ п/п</t>
  </si>
  <si>
    <t>Наименование кода дохода  бюджета</t>
  </si>
  <si>
    <t>Код адмнистратора</t>
  </si>
  <si>
    <t>код источника доходов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</si>
  <si>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</si>
  <si>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</si>
  <si>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</si>
  <si>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</si>
  <si>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</si>
  <si>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</si>
  <si>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I</t>
  </si>
  <si>
    <t xml:space="preserve"> НАЛОГОВЫЕ И НЕНАЛОГОВЫЕ ДОХОДЫ</t>
  </si>
  <si>
    <t>000</t>
  </si>
  <si>
    <t xml:space="preserve"> 1 00 00000 00 0000 000</t>
  </si>
  <si>
    <t>1.1</t>
  </si>
  <si>
    <t>НАЛОГИ НА СОВОКУПНЫЙ ДОХОД</t>
  </si>
  <si>
    <t xml:space="preserve"> 1 05 00000 00 0000 000</t>
  </si>
  <si>
    <t>1.1.1</t>
  </si>
  <si>
    <t>Налог, взимаемый в связи с применением упрощенной системы налогообложения</t>
  </si>
  <si>
    <t>182</t>
  </si>
  <si>
    <t xml:space="preserve"> 1 05 01000 00 0000 110</t>
  </si>
  <si>
    <t>1.1.1.1</t>
  </si>
  <si>
    <t xml:space="preserve">Налог, взимаемый с налогоплательщиков, выбравших в качестве объекта налогообложения доходы </t>
  </si>
  <si>
    <t xml:space="preserve"> 1 05 01010 01 0000 110</t>
  </si>
  <si>
    <t>1.1.1.1.1</t>
  </si>
  <si>
    <t xml:space="preserve"> 1 05 01011 01 0000 110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</si>
  <si>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</si>
  <si>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</si>
  <si>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</si>
  <si>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</si>
  <si>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1 05 01020 01 0000 110</t>
  </si>
  <si>
    <t>1.1.1.1.2.1</t>
  </si>
  <si>
    <t xml:space="preserve"> 1 05 01021 01 0000 110</t>
  </si>
  <si>
    <t>1.1.1.1.2.2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</si>
  <si>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</si>
  <si>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1 05 01022 01 0000 110</t>
  </si>
  <si>
    <t>1.1.1.1.3</t>
  </si>
  <si>
    <t>Минимальный налог,зачисляемый в бюджеты субъектов Российской Федерации</t>
  </si>
  <si>
    <t>1 05 01050 01 0000 110</t>
  </si>
  <si>
    <t>1.1.2</t>
  </si>
  <si>
    <t>Единый налог на вмененный доход для отдельных видов деятельности</t>
  </si>
  <si>
    <t xml:space="preserve"> 1 05 02000 02 0000 110</t>
  </si>
  <si>
    <t>1.1.2.1</t>
  </si>
  <si>
    <t xml:space="preserve">Единый налог на вмененный доход для отдельных видов деятельности </t>
  </si>
  <si>
    <t xml:space="preserve"> 1 05 02010 02 0000 110</t>
  </si>
  <si>
    <t>1.1.2.2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</si>
  <si>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</si>
  <si>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</si>
  <si>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1.2</t>
  </si>
  <si>
    <t>НАЛОГИ НА ИМУЩЕСТВО</t>
  </si>
  <si>
    <t xml:space="preserve"> 1 06 00000 00 0000 000</t>
  </si>
  <si>
    <t>1.2.1</t>
  </si>
  <si>
    <t>Налог на имущество физических лиц</t>
  </si>
  <si>
    <t xml:space="preserve"> 1 06 01000 00 0000 110</t>
  </si>
  <si>
    <t>1.2.1.1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</si>
  <si>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</si>
  <si>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</si>
  <si>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1.3</t>
  </si>
  <si>
    <t>ЗАДОЛЖЕННОСТЬ И ПЕРЕРАСЧЕТЫ ПО ОТМЕНЕННЫМ  НАЛОГАМ, СБОРАМ И ИНЫМ  ОБЯЗАТЕЛЬНЫМ ПЛАТЕЖАМ</t>
  </si>
  <si>
    <t xml:space="preserve"> 1 09 00000 00 0000 000</t>
  </si>
  <si>
    <t>1.3.1.</t>
  </si>
  <si>
    <t>Налоги на имущество</t>
  </si>
  <si>
    <t>1 09  04000 00 0000 110</t>
  </si>
  <si>
    <t>1.3.1.1</t>
  </si>
  <si>
    <t xml:space="preserve">Налог с имущества, переходящего в порядке наследования или дарения  </t>
  </si>
  <si>
    <t xml:space="preserve"> 1 09 04040 01 0000 110</t>
  </si>
  <si>
    <t>ДОХОДЫ ОТ ОКАЗАНИЯ ПЛАТНЫХ УСЛУГ (РАБОТ) И КОМПЕНСАЦИИ ЗАТРАТ ГОСУДАРТСВА</t>
  </si>
  <si>
    <t>1 13 00000 00 0000 000</t>
  </si>
  <si>
    <t>1.3.1</t>
  </si>
  <si>
    <t>Доходы от оказания платных услуг (работ)</t>
  </si>
  <si>
    <t>903</t>
  </si>
  <si>
    <t xml:space="preserve"> 1 13 01000 00 0000 130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</si>
  <si>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</si>
  <si>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1.3.2</t>
  </si>
  <si>
    <t>Доходы от компенсации затрат государства</t>
  </si>
  <si>
    <t>1.3.2.1</t>
  </si>
  <si>
    <t xml:space="preserve">Прочие доходы от компенсации затрат государства </t>
  </si>
  <si>
    <t>1.3.2.1.1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</si>
  <si>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</si>
  <si>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867</t>
  </si>
  <si>
    <t>1.4</t>
  </si>
  <si>
    <t>ШТРАФЫ, САНКЦИИ, ВОЗМЕЩЕНИЕ УЩЕРБА</t>
  </si>
  <si>
    <t xml:space="preserve"> 1 16 00000 00 0000 000</t>
  </si>
  <si>
    <t>1.4.1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</si>
  <si>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</si>
  <si>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</si>
  <si>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1.4.3</t>
  </si>
  <si>
    <t>Прочие поступления от денежных взысканий (штрафов) и иных сумм в возмещение ущерба</t>
  </si>
  <si>
    <t xml:space="preserve"> 1 16 90000 00 0000 140</t>
  </si>
  <si>
    <t>1.4.3.1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</si>
  <si>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</si>
  <si>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</si>
  <si>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1.4.3.1.2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</si>
  <si>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</si>
  <si>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806</t>
  </si>
  <si>
    <t>1 16 90030 03 0100 140</t>
  </si>
  <si>
    <t>1.4.2.1.2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</si>
  <si>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</si>
  <si>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846</t>
  </si>
  <si>
    <t>1 16 90030 03 0200 140</t>
  </si>
  <si>
    <t>1.5</t>
  </si>
  <si>
    <t>БЕЗВОЗМЕЗДНЫЕ ПОСТУПЛЕНИЯ</t>
  </si>
  <si>
    <t>2 00 00000 00 0000 000</t>
  </si>
  <si>
    <t>1.5.1</t>
  </si>
  <si>
    <t>БЕЗВОЗМЕЗДНЫЕ ПОСТУПЛЕНИЯ ОТ ДРУГИХ БЮДЖЕТОВ БЮДЖЕТНОЙ  СИСТЕМЫ РОССИЙСКОЙ ФЕДЕРАЦИИ</t>
  </si>
  <si>
    <t>2 02 00000 00 0000 151</t>
  </si>
  <si>
    <t>1.5.1.1</t>
  </si>
  <si>
    <t>Субвенции бюджетам субъектов Российской Федерации и муниципальных образований</t>
  </si>
  <si>
    <t>2 02 03000 00 0000 151</t>
  </si>
  <si>
    <t>1.5.1.1.2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</si>
  <si>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</si>
  <si>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</si>
  <si>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1.5.1.1.2.1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</si>
  <si>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</si>
  <si>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2 02 03 024 03 0000 151</t>
  </si>
  <si>
    <t>1.5.1.1.2.1.1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</si>
  <si>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</si>
  <si>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</si>
  <si>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1.5.1.1.2.1.2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</si>
  <si>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</si>
  <si>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</si>
  <si>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</si>
  <si>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</si>
  <si>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1.5.1.2.1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</si>
  <si>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</si>
  <si>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</si>
  <si>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1.5.1.2.1.1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</si>
  <si>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</si>
  <si>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</si>
  <si>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1.5.1.2.1.2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</si>
  <si>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</si>
  <si>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2 02 03027 03 0200 151</t>
  </si>
  <si>
    <t>1.6.2</t>
  </si>
  <si>
    <t>ПРОЧИЕ БЕЗВОЗМЕЗДНЫЕ ПОСТУПЛЕНИЯ</t>
  </si>
  <si>
    <t>2 07 00000 00 0000 180</t>
  </si>
  <si>
    <t>1.6.2.1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</si>
  <si>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</si>
  <si>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2 07 03000 03 0000 180</t>
  </si>
  <si>
    <t>ИТОГО ДОХОДОВ</t>
  </si>
  <si>
    <t>Руководитель отдела учета, отчетности и бюджета</t>
  </si>
  <si>
    <t>Кузнецова М.И.</t>
  </si>
  <si>
    <t>Приложение № 1</t>
  </si>
  <si>
    <t xml:space="preserve"> 1 13 01993 03 0000 130 </t>
  </si>
  <si>
    <t xml:space="preserve">1 13 02000 00 0000 130 </t>
  </si>
  <si>
    <t xml:space="preserve"> 1 13 02990 00 0000 130 </t>
  </si>
  <si>
    <t xml:space="preserve"> 1 13 02993 03 0100 130 </t>
  </si>
  <si>
    <t>от 21.02.2012 года № 3</t>
  </si>
  <si>
    <t>к Решению Муниципального Совета</t>
  </si>
  <si>
    <r>
      <t xml:space="preserve">МУНИЦИПАЛЬНЫЙ ОКРУГ АДМИРАЛТЕЙСКИЙ ОКРУГ на </t>
    </r>
    <r>
      <rPr>
        <b/>
        <sz val="13"/>
        <rFont val="Arial Cyr"/>
        <family val="0"/>
      </rPr>
      <t xml:space="preserve">2012 </t>
    </r>
    <r>
      <rPr>
        <b/>
        <sz val="12"/>
        <rFont val="Arial Cyr"/>
        <family val="0"/>
      </rPr>
      <t>год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</si>
</sst>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 Cyr"/>
      <family val="2"/>
    </font>
    <font>
      <sz val="13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49" fontId="4" fillId="0" borderId="0" xfId="52" applyNumberFormat="1" applyFont="1" applyAlignment="1">
      <alignment horizontal="right"/>
      <protection/>
    </xf>
    <xf numFmtId="0" fontId="5" fillId="0" borderId="0" xfId="53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left"/>
      <protection/>
    </xf>
    <xf numFmtId="49" fontId="4" fillId="0" borderId="0" xfId="52" applyNumberFormat="1" applyFont="1" applyAlignment="1">
      <alignment/>
      <protection/>
    </xf>
    <xf numFmtId="0" fontId="2" fillId="0" borderId="0" xfId="52" applyAlignment="1">
      <alignment horizontal="left"/>
      <protection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0" xfId="53" applyFont="1">
      <alignment/>
      <protection/>
    </xf>
    <xf numFmtId="0" fontId="7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7" fillId="0" borderId="0" xfId="53" applyFont="1" applyAlignment="1">
      <alignment horizontal="left" wrapText="1"/>
      <protection/>
    </xf>
    <xf numFmtId="0" fontId="7" fillId="0" borderId="0" xfId="53" applyFont="1" applyBorder="1" applyAlignment="1">
      <alignment horizontal="left" wrapText="1"/>
      <protection/>
    </xf>
    <xf numFmtId="0" fontId="0" fillId="0" borderId="0" xfId="53">
      <alignment/>
      <protection/>
    </xf>
    <xf numFmtId="0" fontId="7" fillId="0" borderId="0" xfId="52" applyFont="1" applyAlignment="1">
      <alignment horizont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vertical="center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2" fontId="10" fillId="0" borderId="13" xfId="52" applyNumberFormat="1" applyFont="1" applyBorder="1" applyAlignment="1">
      <alignment horizontal="center" vertical="center"/>
      <protection/>
    </xf>
    <xf numFmtId="2" fontId="10" fillId="0" borderId="12" xfId="52" applyNumberFormat="1" applyFont="1" applyBorder="1" applyAlignment="1">
      <alignment horizontal="center" vertical="center"/>
      <protection/>
    </xf>
    <xf numFmtId="2" fontId="10" fillId="0" borderId="14" xfId="52" applyNumberFormat="1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8" fillId="0" borderId="18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 vertical="center" wrapText="1"/>
      <protection/>
    </xf>
    <xf numFmtId="49" fontId="11" fillId="0" borderId="19" xfId="52" applyNumberFormat="1" applyFont="1" applyBorder="1" applyAlignment="1">
      <alignment horizontal="center" wrapText="1"/>
      <protection/>
    </xf>
    <xf numFmtId="3" fontId="12" fillId="0" borderId="15" xfId="52" applyNumberFormat="1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13" fillId="33" borderId="19" xfId="52" applyFont="1" applyFill="1" applyBorder="1" applyAlignment="1">
      <alignment horizontal="center"/>
      <protection/>
    </xf>
    <xf numFmtId="0" fontId="11" fillId="33" borderId="19" xfId="52" applyFont="1" applyFill="1" applyBorder="1" applyAlignment="1">
      <alignment horizontal="left" wrapText="1"/>
      <protection/>
    </xf>
    <xf numFmtId="49" fontId="11" fillId="33" borderId="19" xfId="52" applyNumberFormat="1" applyFont="1" applyFill="1" applyBorder="1" applyAlignment="1">
      <alignment horizontal="center" wrapText="1"/>
      <protection/>
    </xf>
    <xf numFmtId="164" fontId="11" fillId="33" borderId="15" xfId="52" applyNumberFormat="1" applyFont="1" applyFill="1" applyBorder="1" applyAlignment="1">
      <alignment horizontal="center" vertical="center" wrapText="1"/>
      <protection/>
    </xf>
    <xf numFmtId="164" fontId="4" fillId="33" borderId="15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>
      <alignment/>
      <protection/>
    </xf>
    <xf numFmtId="49" fontId="4" fillId="34" borderId="19" xfId="52" applyNumberFormat="1" applyFont="1" applyFill="1" applyBorder="1" applyAlignment="1">
      <alignment horizontal="center"/>
      <protection/>
    </xf>
    <xf numFmtId="0" fontId="11" fillId="34" borderId="19" xfId="52" applyFont="1" applyFill="1" applyBorder="1" applyAlignment="1">
      <alignment horizontal="left" wrapText="1"/>
      <protection/>
    </xf>
    <xf numFmtId="49" fontId="11" fillId="34" borderId="19" xfId="52" applyNumberFormat="1" applyFont="1" applyFill="1" applyBorder="1" applyAlignment="1">
      <alignment horizontal="center" vertical="center" wrapText="1"/>
      <protection/>
    </xf>
    <xf numFmtId="164" fontId="11" fillId="34" borderId="19" xfId="52" applyNumberFormat="1" applyFont="1" applyFill="1" applyBorder="1" applyAlignment="1">
      <alignment horizontal="center" vertical="center" wrapText="1"/>
      <protection/>
    </xf>
    <xf numFmtId="164" fontId="4" fillId="34" borderId="19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left" wrapText="1"/>
      <protection/>
    </xf>
    <xf numFmtId="49" fontId="12" fillId="0" borderId="19" xfId="52" applyNumberFormat="1" applyFont="1" applyBorder="1" applyAlignment="1">
      <alignment horizontal="center" vertical="center" wrapText="1"/>
      <protection/>
    </xf>
    <xf numFmtId="164" fontId="12" fillId="0" borderId="19" xfId="52" applyNumberFormat="1" applyFont="1" applyBorder="1" applyAlignment="1">
      <alignment horizontal="center" vertical="center" wrapText="1"/>
      <protection/>
    </xf>
    <xf numFmtId="164" fontId="6" fillId="0" borderId="19" xfId="52" applyNumberFormat="1" applyFont="1" applyBorder="1" applyAlignment="1">
      <alignment horizontal="center" vertical="center" wrapText="1"/>
      <protection/>
    </xf>
    <xf numFmtId="49" fontId="7" fillId="5" borderId="19" xfId="52" applyNumberFormat="1" applyFont="1" applyFill="1" applyBorder="1" applyAlignment="1">
      <alignment horizontal="center"/>
      <protection/>
    </xf>
    <xf numFmtId="0" fontId="11" fillId="5" borderId="19" xfId="52" applyFont="1" applyFill="1" applyBorder="1" applyAlignment="1">
      <alignment horizontal="left" wrapText="1"/>
      <protection/>
    </xf>
    <xf numFmtId="49" fontId="11" fillId="5" borderId="19" xfId="52" applyNumberFormat="1" applyFont="1" applyFill="1" applyBorder="1" applyAlignment="1">
      <alignment horizontal="center" vertical="center" wrapText="1"/>
      <protection/>
    </xf>
    <xf numFmtId="164" fontId="11" fillId="5" borderId="19" xfId="52" applyNumberFormat="1" applyFont="1" applyFill="1" applyBorder="1" applyAlignment="1">
      <alignment horizontal="center" vertical="center" wrapText="1"/>
      <protection/>
    </xf>
    <xf numFmtId="164" fontId="7" fillId="5" borderId="19" xfId="52" applyNumberFormat="1" applyFont="1" applyFill="1" applyBorder="1" applyAlignment="1">
      <alignment horizontal="center" vertical="center" wrapText="1"/>
      <protection/>
    </xf>
    <xf numFmtId="164" fontId="5" fillId="0" borderId="19" xfId="52" applyNumberFormat="1" applyFont="1" applyBorder="1" applyAlignment="1">
      <alignment horizontal="center" vertical="center" wrapText="1"/>
      <protection/>
    </xf>
    <xf numFmtId="164" fontId="12" fillId="35" borderId="19" xfId="52" applyNumberFormat="1" applyFont="1" applyFill="1" applyBorder="1" applyAlignment="1">
      <alignment horizontal="center" vertical="center" wrapText="1"/>
      <protection/>
    </xf>
    <xf numFmtId="164" fontId="5" fillId="35" borderId="19" xfId="52" applyNumberFormat="1" applyFont="1" applyFill="1" applyBorder="1" applyAlignment="1">
      <alignment horizontal="center" vertical="center" wrapText="1"/>
      <protection/>
    </xf>
    <xf numFmtId="49" fontId="5" fillId="35" borderId="19" xfId="52" applyNumberFormat="1" applyFont="1" applyFill="1" applyBorder="1" applyAlignment="1">
      <alignment horizontal="center"/>
      <protection/>
    </xf>
    <xf numFmtId="0" fontId="12" fillId="35" borderId="19" xfId="52" applyFont="1" applyFill="1" applyBorder="1" applyAlignment="1">
      <alignment horizontal="left" wrapText="1"/>
      <protection/>
    </xf>
    <xf numFmtId="49" fontId="12" fillId="35" borderId="19" xfId="52" applyNumberFormat="1" applyFont="1" applyFill="1" applyBorder="1" applyAlignment="1">
      <alignment horizontal="center" vertical="center" wrapText="1"/>
      <protection/>
    </xf>
    <xf numFmtId="164" fontId="5" fillId="35" borderId="19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Fill="1" applyBorder="1" applyAlignment="1">
      <alignment horizontal="center"/>
      <protection/>
    </xf>
    <xf numFmtId="49" fontId="12" fillId="0" borderId="19" xfId="52" applyNumberFormat="1" applyFont="1" applyFill="1" applyBorder="1" applyAlignment="1">
      <alignment horizontal="center" vertical="center" wrapText="1"/>
      <protection/>
    </xf>
    <xf numFmtId="164" fontId="12" fillId="0" borderId="19" xfId="52" applyNumberFormat="1" applyFont="1" applyFill="1" applyBorder="1" applyAlignment="1">
      <alignment horizontal="center" vertical="center" wrapText="1"/>
      <protection/>
    </xf>
    <xf numFmtId="164" fontId="5" fillId="0" borderId="19" xfId="52" applyNumberFormat="1" applyFont="1" applyFill="1" applyBorder="1" applyAlignment="1">
      <alignment horizontal="center" vertical="center" wrapText="1"/>
      <protection/>
    </xf>
    <xf numFmtId="0" fontId="2" fillId="36" borderId="0" xfId="52" applyFill="1">
      <alignment/>
      <protection/>
    </xf>
    <xf numFmtId="49" fontId="6" fillId="0" borderId="19" xfId="52" applyNumberFormat="1" applyFont="1" applyBorder="1" applyAlignment="1">
      <alignment horizontal="center"/>
      <protection/>
    </xf>
    <xf numFmtId="164" fontId="6" fillId="0" borderId="19" xfId="52" applyNumberFormat="1" applyFont="1" applyBorder="1" applyAlignment="1">
      <alignment horizontal="center" vertical="center"/>
      <protection/>
    </xf>
    <xf numFmtId="49" fontId="6" fillId="36" borderId="19" xfId="52" applyNumberFormat="1" applyFont="1" applyFill="1" applyBorder="1" applyAlignment="1">
      <alignment horizontal="center"/>
      <protection/>
    </xf>
    <xf numFmtId="164" fontId="6" fillId="36" borderId="19" xfId="52" applyNumberFormat="1" applyFont="1" applyFill="1" applyBorder="1" applyAlignment="1">
      <alignment horizontal="center" vertical="center" wrapText="1"/>
      <protection/>
    </xf>
    <xf numFmtId="49" fontId="4" fillId="35" borderId="19" xfId="52" applyNumberFormat="1" applyFont="1" applyFill="1" applyBorder="1" applyAlignment="1">
      <alignment horizontal="center"/>
      <protection/>
    </xf>
    <xf numFmtId="0" fontId="11" fillId="35" borderId="19" xfId="52" applyFont="1" applyFill="1" applyBorder="1" applyAlignment="1">
      <alignment horizontal="left" wrapText="1"/>
      <protection/>
    </xf>
    <xf numFmtId="49" fontId="11" fillId="35" borderId="19" xfId="52" applyNumberFormat="1" applyFont="1" applyFill="1" applyBorder="1" applyAlignment="1">
      <alignment horizontal="center" vertical="center" wrapText="1"/>
      <protection/>
    </xf>
    <xf numFmtId="164" fontId="11" fillId="35" borderId="19" xfId="52" applyNumberFormat="1" applyFont="1" applyFill="1" applyBorder="1" applyAlignment="1">
      <alignment horizontal="center" vertical="center" wrapText="1"/>
      <protection/>
    </xf>
    <xf numFmtId="49" fontId="7" fillId="0" borderId="19" xfId="52" applyNumberFormat="1" applyFont="1" applyBorder="1" applyAlignment="1">
      <alignment horizontal="center"/>
      <protection/>
    </xf>
    <xf numFmtId="0" fontId="11" fillId="0" borderId="19" xfId="52" applyFont="1" applyBorder="1" applyAlignment="1">
      <alignment horizontal="left" wrapText="1"/>
      <protection/>
    </xf>
    <xf numFmtId="49" fontId="11" fillId="0" borderId="19" xfId="52" applyNumberFormat="1" applyFont="1" applyBorder="1" applyAlignment="1">
      <alignment horizontal="center" vertical="center" wrapText="1"/>
      <protection/>
    </xf>
    <xf numFmtId="164" fontId="11" fillId="0" borderId="19" xfId="52" applyNumberFormat="1" applyFont="1" applyBorder="1" applyAlignment="1">
      <alignment horizontal="center" vertical="center" wrapText="1"/>
      <protection/>
    </xf>
    <xf numFmtId="3" fontId="11" fillId="34" borderId="19" xfId="52" applyNumberFormat="1" applyFont="1" applyFill="1" applyBorder="1" applyAlignment="1">
      <alignment horizontal="center" vertical="center" wrapText="1"/>
      <protection/>
    </xf>
    <xf numFmtId="3" fontId="12" fillId="0" borderId="19" xfId="52" applyNumberFormat="1" applyFont="1" applyBorder="1" applyAlignment="1">
      <alignment horizontal="center" vertical="center" wrapText="1"/>
      <protection/>
    </xf>
    <xf numFmtId="164" fontId="14" fillId="0" borderId="19" xfId="52" applyNumberFormat="1" applyFont="1" applyBorder="1" applyAlignment="1">
      <alignment horizontal="center" vertical="center" wrapText="1"/>
      <protection/>
    </xf>
    <xf numFmtId="49" fontId="9" fillId="0" borderId="19" xfId="52" applyNumberFormat="1" applyFont="1" applyBorder="1" applyAlignment="1">
      <alignment horizontal="center"/>
      <protection/>
    </xf>
    <xf numFmtId="3" fontId="11" fillId="0" borderId="19" xfId="52" applyNumberFormat="1" applyFont="1" applyBorder="1" applyAlignment="1">
      <alignment horizontal="center" vertical="center" wrapText="1"/>
      <protection/>
    </xf>
    <xf numFmtId="164" fontId="9" fillId="0" borderId="19" xfId="52" applyNumberFormat="1" applyFont="1" applyBorder="1" applyAlignment="1">
      <alignment horizontal="center" vertical="center" wrapText="1"/>
      <protection/>
    </xf>
    <xf numFmtId="49" fontId="14" fillId="0" borderId="19" xfId="52" applyNumberFormat="1" applyFont="1" applyBorder="1" applyAlignment="1">
      <alignment horizontal="center"/>
      <protection/>
    </xf>
    <xf numFmtId="0" fontId="12" fillId="0" borderId="19" xfId="52" applyNumberFormat="1" applyFont="1" applyBorder="1" applyAlignment="1">
      <alignment horizontal="center" vertical="center" wrapText="1"/>
      <protection/>
    </xf>
    <xf numFmtId="49" fontId="6" fillId="0" borderId="19" xfId="52" applyNumberFormat="1" applyFont="1" applyFill="1" applyBorder="1" applyAlignment="1">
      <alignment horizontal="center"/>
      <protection/>
    </xf>
    <xf numFmtId="0" fontId="12" fillId="0" borderId="19" xfId="52" applyFont="1" applyFill="1" applyBorder="1" applyAlignment="1">
      <alignment horizontal="left" wrapText="1"/>
      <protection/>
    </xf>
    <xf numFmtId="3" fontId="12" fillId="0" borderId="19" xfId="52" applyNumberFormat="1" applyFont="1" applyFill="1" applyBorder="1" applyAlignment="1">
      <alignment horizontal="center" vertical="center" wrapText="1"/>
      <protection/>
    </xf>
    <xf numFmtId="164" fontId="6" fillId="0" borderId="19" xfId="52" applyNumberFormat="1" applyFont="1" applyFill="1" applyBorder="1" applyAlignment="1">
      <alignment horizontal="center" vertical="center" wrapText="1"/>
      <protection/>
    </xf>
    <xf numFmtId="164" fontId="14" fillId="0" borderId="19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164" fontId="6" fillId="35" borderId="19" xfId="52" applyNumberFormat="1" applyFont="1" applyFill="1" applyBorder="1" applyAlignment="1">
      <alignment horizontal="center" vertical="center" wrapText="1"/>
      <protection/>
    </xf>
    <xf numFmtId="164" fontId="5" fillId="0" borderId="19" xfId="52" applyNumberFormat="1" applyFont="1" applyFill="1" applyBorder="1" applyAlignment="1">
      <alignment horizontal="center" vertical="center" wrapText="1"/>
      <protection/>
    </xf>
    <xf numFmtId="165" fontId="5" fillId="0" borderId="19" xfId="52" applyNumberFormat="1" applyFont="1" applyBorder="1" applyAlignment="1">
      <alignment horizontal="center" vertical="center"/>
      <protection/>
    </xf>
    <xf numFmtId="164" fontId="14" fillId="0" borderId="19" xfId="52" applyNumberFormat="1" applyFont="1" applyFill="1" applyBorder="1" applyAlignment="1">
      <alignment horizontal="center" vertical="center" wrapText="1"/>
      <protection/>
    </xf>
    <xf numFmtId="0" fontId="7" fillId="37" borderId="19" xfId="52" applyFont="1" applyFill="1" applyBorder="1" applyAlignment="1">
      <alignment horizontal="center"/>
      <protection/>
    </xf>
    <xf numFmtId="0" fontId="11" fillId="37" borderId="19" xfId="52" applyFont="1" applyFill="1" applyBorder="1" applyAlignment="1">
      <alignment horizontal="center" wrapText="1"/>
      <protection/>
    </xf>
    <xf numFmtId="3" fontId="11" fillId="37" borderId="19" xfId="52" applyNumberFormat="1" applyFont="1" applyFill="1" applyBorder="1" applyAlignment="1">
      <alignment horizontal="center" vertical="center" wrapText="1"/>
      <protection/>
    </xf>
    <xf numFmtId="164" fontId="11" fillId="37" borderId="19" xfId="52" applyNumberFormat="1" applyFont="1" applyFill="1" applyBorder="1" applyAlignment="1">
      <alignment horizontal="center" vertical="center" wrapText="1"/>
      <protection/>
    </xf>
    <xf numFmtId="164" fontId="13" fillId="37" borderId="19" xfId="52" applyNumberFormat="1" applyFont="1" applyFill="1" applyBorder="1" applyAlignment="1">
      <alignment horizontal="center" vertical="center" wrapText="1"/>
      <protection/>
    </xf>
    <xf numFmtId="0" fontId="12" fillId="0" borderId="0" xfId="52" applyFont="1">
      <alignment/>
      <protection/>
    </xf>
    <xf numFmtId="164" fontId="12" fillId="0" borderId="0" xfId="52" applyNumberFormat="1" applyFont="1">
      <alignment/>
      <protection/>
    </xf>
    <xf numFmtId="0" fontId="12" fillId="0" borderId="0" xfId="52" applyFont="1" applyAlignment="1">
      <alignment horizontal="center"/>
      <protection/>
    </xf>
    <xf numFmtId="164" fontId="10" fillId="36" borderId="0" xfId="52" applyNumberFormat="1" applyFont="1" applyFill="1" applyBorder="1" applyAlignment="1">
      <alignment horizontal="center"/>
      <protection/>
    </xf>
    <xf numFmtId="164" fontId="9" fillId="35" borderId="0" xfId="52" applyNumberFormat="1" applyFont="1" applyFill="1" applyBorder="1" applyAlignment="1">
      <alignment horizontal="center"/>
      <protection/>
    </xf>
    <xf numFmtId="164" fontId="10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49" fontId="7" fillId="0" borderId="0" xfId="52" applyNumberFormat="1" applyFont="1" applyFill="1" applyBorder="1" applyAlignment="1">
      <alignment horizontal="left" wrapText="1"/>
      <protection/>
    </xf>
    <xf numFmtId="49" fontId="7" fillId="0" borderId="0" xfId="52" applyNumberFormat="1" applyFont="1" applyFill="1" applyBorder="1" applyAlignment="1">
      <alignment horizontal="center" wrapText="1"/>
      <protection/>
    </xf>
    <xf numFmtId="49" fontId="7" fillId="0" borderId="0" xfId="52" applyNumberFormat="1" applyFont="1" applyFill="1" applyBorder="1" applyAlignment="1">
      <alignment horizontal="center"/>
      <protection/>
    </xf>
    <xf numFmtId="4" fontId="4" fillId="0" borderId="0" xfId="52" applyNumberFormat="1" applyFont="1" applyFill="1" applyBorder="1" applyAlignment="1">
      <alignment horizontal="center"/>
      <protection/>
    </xf>
    <xf numFmtId="164" fontId="7" fillId="36" borderId="0" xfId="52" applyNumberFormat="1" applyFont="1" applyFill="1" applyBorder="1" applyAlignment="1">
      <alignment horizontal="center"/>
      <protection/>
    </xf>
    <xf numFmtId="164" fontId="4" fillId="36" borderId="0" xfId="52" applyNumberFormat="1" applyFont="1" applyFill="1" applyBorder="1">
      <alignment/>
      <protection/>
    </xf>
    <xf numFmtId="164" fontId="7" fillId="0" borderId="0" xfId="52" applyNumberFormat="1" applyFont="1" applyAlignment="1">
      <alignment horizontal="center"/>
      <protection/>
    </xf>
    <xf numFmtId="4" fontId="2" fillId="0" borderId="0" xfId="52" applyNumberFormat="1">
      <alignment/>
      <protection/>
    </xf>
    <xf numFmtId="165" fontId="2" fillId="0" borderId="0" xfId="52" applyNumberFormat="1">
      <alignment/>
      <protection/>
    </xf>
    <xf numFmtId="164" fontId="2" fillId="0" borderId="0" xfId="52" applyNumberFormat="1" applyAlignment="1">
      <alignment horizontal="center"/>
      <protection/>
    </xf>
    <xf numFmtId="164" fontId="4" fillId="0" borderId="0" xfId="52" applyNumberFormat="1" applyFont="1">
      <alignment/>
      <protection/>
    </xf>
    <xf numFmtId="0" fontId="6" fillId="0" borderId="0" xfId="52" applyFont="1">
      <alignment/>
      <protection/>
    </xf>
    <xf numFmtId="4" fontId="6" fillId="0" borderId="0" xfId="52" applyNumberFormat="1" applyFont="1">
      <alignment/>
      <protection/>
    </xf>
    <xf numFmtId="164" fontId="6" fillId="0" borderId="0" xfId="52" applyNumberFormat="1" applyFont="1">
      <alignment/>
      <protection/>
    </xf>
    <xf numFmtId="0" fontId="10" fillId="0" borderId="0" xfId="52" applyFont="1" applyFill="1">
      <alignment/>
      <protection/>
    </xf>
    <xf numFmtId="49" fontId="5" fillId="0" borderId="19" xfId="52" applyNumberFormat="1" applyFont="1" applyBorder="1" applyAlignment="1">
      <alignment horizontal="center" vertical="center"/>
      <protection/>
    </xf>
    <xf numFmtId="0" fontId="4" fillId="0" borderId="0" xfId="52" applyFont="1" applyFill="1">
      <alignment/>
      <protection/>
    </xf>
    <xf numFmtId="0" fontId="4" fillId="0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6"/>
  <sheetViews>
    <sheetView tabSelected="1"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13.00390625" style="1" customWidth="1"/>
    <col min="2" max="2" width="65.8515625" style="1" customWidth="1"/>
    <col min="3" max="3" width="13.140625" style="1" customWidth="1"/>
    <col min="4" max="4" width="34.421875" style="1" customWidth="1"/>
    <col min="5" max="5" width="15.851562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11.14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10" ht="18">
      <c r="B1" s="2"/>
      <c r="C1" s="3" t="s">
        <v>143</v>
      </c>
      <c r="D1" s="3"/>
      <c r="E1" s="4"/>
      <c r="I1" s="5"/>
      <c r="J1" s="6"/>
    </row>
    <row r="2" spans="2:10" ht="18">
      <c r="B2" s="7"/>
      <c r="C2" s="3" t="s">
        <v>149</v>
      </c>
      <c r="D2" s="3"/>
      <c r="E2" s="8"/>
      <c r="F2" s="8"/>
      <c r="G2" s="8"/>
      <c r="H2" s="8"/>
      <c r="I2" s="5"/>
      <c r="J2" s="6"/>
    </row>
    <row r="3" spans="2:10" ht="18">
      <c r="B3" s="9"/>
      <c r="C3" s="3" t="s">
        <v>0</v>
      </c>
      <c r="D3" s="10"/>
      <c r="E3" s="8"/>
      <c r="F3" s="8"/>
      <c r="G3" s="8"/>
      <c r="H3" s="8"/>
      <c r="I3" s="5"/>
      <c r="J3" s="6"/>
    </row>
    <row r="4" spans="2:10" ht="18">
      <c r="B4" s="9"/>
      <c r="C4" s="138" t="s">
        <v>148</v>
      </c>
      <c r="D4" s="139"/>
      <c r="E4" s="11"/>
      <c r="F4" s="12"/>
      <c r="G4" s="6"/>
      <c r="H4" s="5"/>
      <c r="I4" s="5"/>
      <c r="J4" s="6"/>
    </row>
    <row r="5" spans="2:10" ht="18">
      <c r="B5" s="9"/>
      <c r="C5" s="3"/>
      <c r="D5" s="10"/>
      <c r="E5" s="11"/>
      <c r="F5" s="12"/>
      <c r="G5" s="6"/>
      <c r="H5" s="13"/>
      <c r="I5" s="13"/>
      <c r="J5" s="6"/>
    </row>
    <row r="6" spans="2:10" ht="18">
      <c r="B6" s="14"/>
      <c r="C6" s="15"/>
      <c r="D6" s="11"/>
      <c r="E6" s="16"/>
      <c r="F6" s="16"/>
      <c r="G6" s="17"/>
      <c r="H6" s="5"/>
      <c r="I6" s="5"/>
      <c r="J6" s="17"/>
    </row>
    <row r="7" spans="1:3" ht="21.75" customHeight="1">
      <c r="A7" s="18"/>
      <c r="B7" s="18" t="s">
        <v>1</v>
      </c>
      <c r="C7" s="19"/>
    </row>
    <row r="8" spans="1:6" ht="16.5">
      <c r="A8" s="18"/>
      <c r="B8" s="18" t="s">
        <v>150</v>
      </c>
      <c r="C8" s="18"/>
      <c r="D8" s="20"/>
      <c r="E8" s="21"/>
      <c r="F8" s="22"/>
    </row>
    <row r="9" spans="2:7" ht="20.25" customHeight="1" thickBot="1">
      <c r="B9" s="23"/>
      <c r="C9" s="23"/>
      <c r="D9" s="24"/>
      <c r="E9" s="22"/>
      <c r="F9" s="22"/>
      <c r="G9" s="25"/>
    </row>
    <row r="10" spans="1:9" ht="63.75" customHeight="1" thickBot="1">
      <c r="A10" s="26" t="s">
        <v>2</v>
      </c>
      <c r="B10" s="27" t="s">
        <v>3</v>
      </c>
      <c r="C10" s="27" t="s">
        <v>4</v>
      </c>
      <c r="D10" s="27" t="s">
        <v>5</v>
      </c>
      <c r="E10" s="28" t="s">
        <v>6</v>
      </c>
      <c r="F10" s="29" t="s">
        <v>7</v>
      </c>
      <c r="G10" s="30" t="s">
        <v>8</v>
      </c>
      <c r="H10" s="30" t="s">
        <v>9</v>
      </c>
      <c r="I10" s="31" t="s">
        <v>10</v>
      </c>
    </row>
    <row r="11" spans="1:12" ht="18.75">
      <c r="A11" s="32">
        <v>1</v>
      </c>
      <c r="B11" s="33">
        <v>2</v>
      </c>
      <c r="C11" s="33">
        <v>3</v>
      </c>
      <c r="D11" s="33">
        <v>4</v>
      </c>
      <c r="E11" s="34">
        <v>5</v>
      </c>
      <c r="F11" s="35">
        <v>6</v>
      </c>
      <c r="G11" s="35">
        <v>7</v>
      </c>
      <c r="H11" s="35">
        <v>8</v>
      </c>
      <c r="I11" s="36">
        <v>9</v>
      </c>
      <c r="J11" s="37"/>
      <c r="K11" s="38"/>
      <c r="L11" s="38"/>
    </row>
    <row r="12" spans="1:9" ht="18.75">
      <c r="A12" s="39"/>
      <c r="B12" s="40" t="s">
        <v>11</v>
      </c>
      <c r="C12" s="40"/>
      <c r="D12" s="41"/>
      <c r="E12" s="42"/>
      <c r="F12" s="43"/>
      <c r="G12" s="43"/>
      <c r="H12" s="43"/>
      <c r="I12" s="44"/>
    </row>
    <row r="13" spans="1:13" ht="21" customHeight="1">
      <c r="A13" s="45" t="s">
        <v>12</v>
      </c>
      <c r="B13" s="46" t="s">
        <v>13</v>
      </c>
      <c r="C13" s="47" t="s">
        <v>14</v>
      </c>
      <c r="D13" s="47" t="s">
        <v>15</v>
      </c>
      <c r="E13" s="48">
        <f>E14+E26+E29+E32+E38</f>
        <v>51196.200000000004</v>
      </c>
      <c r="F13" s="49" t="e">
        <f>F14+F26+F29+F32+F38</f>
        <v>#REF!</v>
      </c>
      <c r="G13" s="49" t="e">
        <f>G14+G26+G29+G32+G38</f>
        <v>#REF!</v>
      </c>
      <c r="H13" s="49" t="e">
        <f>H14+H26+H29+H32+H38</f>
        <v>#REF!</v>
      </c>
      <c r="I13" s="49" t="e">
        <f>I14+I26+I29+I32+I38</f>
        <v>#REF!</v>
      </c>
      <c r="J13" s="50"/>
      <c r="K13" s="50"/>
      <c r="M13" s="50"/>
    </row>
    <row r="14" spans="1:13" ht="22.5" customHeight="1">
      <c r="A14" s="51" t="s">
        <v>16</v>
      </c>
      <c r="B14" s="52" t="s">
        <v>17</v>
      </c>
      <c r="C14" s="53" t="s">
        <v>14</v>
      </c>
      <c r="D14" s="53" t="s">
        <v>18</v>
      </c>
      <c r="E14" s="54">
        <f>E15+E23</f>
        <v>28848.100000000002</v>
      </c>
      <c r="F14" s="55">
        <f>F15+F23</f>
        <v>6129.2</v>
      </c>
      <c r="G14" s="55">
        <f>G15+G23</f>
        <v>12929.8</v>
      </c>
      <c r="H14" s="55">
        <f>H15+H23</f>
        <v>9439.2</v>
      </c>
      <c r="I14" s="55">
        <f>I15+I23</f>
        <v>7263.8</v>
      </c>
      <c r="J14" s="50"/>
      <c r="K14" s="50"/>
      <c r="M14" s="50"/>
    </row>
    <row r="15" spans="1:13" ht="37.5" customHeight="1">
      <c r="A15" s="56" t="s">
        <v>19</v>
      </c>
      <c r="B15" s="57" t="s">
        <v>20</v>
      </c>
      <c r="C15" s="58" t="s">
        <v>21</v>
      </c>
      <c r="D15" s="58" t="s">
        <v>22</v>
      </c>
      <c r="E15" s="59">
        <f>E16+E19+E22</f>
        <v>21771.800000000003</v>
      </c>
      <c r="F15" s="60">
        <f>F16+F19</f>
        <v>4477.4</v>
      </c>
      <c r="G15" s="60">
        <f>G16+G19</f>
        <v>10866.9</v>
      </c>
      <c r="H15" s="60">
        <f>H16+H19</f>
        <v>7613.2</v>
      </c>
      <c r="I15" s="60">
        <f>I16+I19</f>
        <v>5650.5</v>
      </c>
      <c r="J15" s="50"/>
      <c r="K15" s="50"/>
      <c r="M15" s="50"/>
    </row>
    <row r="16" spans="1:13" ht="48" customHeight="1">
      <c r="A16" s="61" t="s">
        <v>23</v>
      </c>
      <c r="B16" s="62" t="s">
        <v>24</v>
      </c>
      <c r="C16" s="63" t="s">
        <v>21</v>
      </c>
      <c r="D16" s="63" t="s">
        <v>25</v>
      </c>
      <c r="E16" s="64">
        <f>E17+E18</f>
        <v>17006.4</v>
      </c>
      <c r="F16" s="65">
        <f>F17+F18</f>
        <v>3827.4</v>
      </c>
      <c r="G16" s="65">
        <f>G17+G18</f>
        <v>8856.6</v>
      </c>
      <c r="H16" s="65">
        <f>H17+H18</f>
        <v>5971</v>
      </c>
      <c r="I16" s="65">
        <f>I17+I18</f>
        <v>4977</v>
      </c>
      <c r="J16" s="50"/>
      <c r="K16" s="50"/>
      <c r="M16" s="50"/>
    </row>
    <row r="17" spans="1:13" ht="50.25" customHeight="1">
      <c r="A17" s="56" t="s">
        <v>26</v>
      </c>
      <c r="B17" s="57" t="s">
        <v>24</v>
      </c>
      <c r="C17" s="58" t="s">
        <v>21</v>
      </c>
      <c r="D17" s="58" t="s">
        <v>27</v>
      </c>
      <c r="E17" s="59">
        <v>9818.7</v>
      </c>
      <c r="F17" s="66">
        <f>3827.4-50</f>
        <v>3777.4</v>
      </c>
      <c r="G17" s="66">
        <f>6772.6+2084</f>
        <v>8856.6</v>
      </c>
      <c r="H17" s="66">
        <f>5100+871</f>
        <v>5971</v>
      </c>
      <c r="I17" s="66">
        <v>4977</v>
      </c>
      <c r="J17" s="50"/>
      <c r="K17" s="50"/>
      <c r="M17" s="50"/>
    </row>
    <row r="18" spans="1:13" ht="59.25" customHeight="1">
      <c r="A18" s="56" t="s">
        <v>28</v>
      </c>
      <c r="B18" s="57" t="s">
        <v>29</v>
      </c>
      <c r="C18" s="58" t="s">
        <v>21</v>
      </c>
      <c r="D18" s="58" t="s">
        <v>30</v>
      </c>
      <c r="E18" s="59">
        <v>7187.7</v>
      </c>
      <c r="F18" s="66">
        <v>50</v>
      </c>
      <c r="G18" s="66">
        <v>0</v>
      </c>
      <c r="H18" s="66">
        <v>0</v>
      </c>
      <c r="I18" s="66">
        <v>0</v>
      </c>
      <c r="J18" s="50"/>
      <c r="K18" s="50"/>
      <c r="M18" s="50"/>
    </row>
    <row r="19" spans="1:13" ht="72" customHeight="1">
      <c r="A19" s="61" t="s">
        <v>28</v>
      </c>
      <c r="B19" s="62" t="s">
        <v>31</v>
      </c>
      <c r="C19" s="63" t="s">
        <v>21</v>
      </c>
      <c r="D19" s="63" t="s">
        <v>32</v>
      </c>
      <c r="E19" s="64">
        <f>E20+E21</f>
        <v>4487.5</v>
      </c>
      <c r="F19" s="65">
        <f>F20+F21</f>
        <v>650</v>
      </c>
      <c r="G19" s="65">
        <f>G20+G21</f>
        <v>2010.3</v>
      </c>
      <c r="H19" s="65">
        <f>H20+H21</f>
        <v>1642.2</v>
      </c>
      <c r="I19" s="65">
        <f>I20+I21</f>
        <v>673.5</v>
      </c>
      <c r="J19" s="50"/>
      <c r="K19" s="50"/>
      <c r="M19" s="50"/>
    </row>
    <row r="20" spans="1:13" ht="66" customHeight="1">
      <c r="A20" s="56" t="s">
        <v>33</v>
      </c>
      <c r="B20" s="57" t="s">
        <v>31</v>
      </c>
      <c r="C20" s="58" t="s">
        <v>21</v>
      </c>
      <c r="D20" s="58" t="s">
        <v>34</v>
      </c>
      <c r="E20" s="67">
        <v>3120</v>
      </c>
      <c r="F20" s="68">
        <f>650-100</f>
        <v>550</v>
      </c>
      <c r="G20" s="68">
        <v>2010.3</v>
      </c>
      <c r="H20" s="68">
        <v>1642.2</v>
      </c>
      <c r="I20" s="68">
        <v>673.5</v>
      </c>
      <c r="J20" s="50"/>
      <c r="K20" s="50"/>
      <c r="M20" s="50"/>
    </row>
    <row r="21" spans="1:13" ht="86.25" customHeight="1">
      <c r="A21" s="56" t="s">
        <v>35</v>
      </c>
      <c r="B21" s="57" t="s">
        <v>36</v>
      </c>
      <c r="C21" s="58" t="s">
        <v>21</v>
      </c>
      <c r="D21" s="58" t="s">
        <v>37</v>
      </c>
      <c r="E21" s="59">
        <v>1367.5</v>
      </c>
      <c r="F21" s="66">
        <v>100</v>
      </c>
      <c r="G21" s="66">
        <v>0</v>
      </c>
      <c r="H21" s="66">
        <v>0</v>
      </c>
      <c r="I21" s="66">
        <v>0</v>
      </c>
      <c r="J21" s="50"/>
      <c r="K21" s="50"/>
      <c r="M21" s="50"/>
    </row>
    <row r="22" spans="1:13" ht="40.5" customHeight="1">
      <c r="A22" s="61" t="s">
        <v>38</v>
      </c>
      <c r="B22" s="62" t="s">
        <v>39</v>
      </c>
      <c r="C22" s="63" t="s">
        <v>21</v>
      </c>
      <c r="D22" s="63" t="s">
        <v>40</v>
      </c>
      <c r="E22" s="64">
        <v>277.9</v>
      </c>
      <c r="F22" s="66"/>
      <c r="G22" s="66"/>
      <c r="H22" s="66"/>
      <c r="I22" s="66"/>
      <c r="J22" s="50"/>
      <c r="K22" s="50"/>
      <c r="M22" s="50"/>
    </row>
    <row r="23" spans="1:13" ht="39.75" customHeight="1">
      <c r="A23" s="61" t="s">
        <v>41</v>
      </c>
      <c r="B23" s="62" t="s">
        <v>42</v>
      </c>
      <c r="C23" s="63" t="s">
        <v>21</v>
      </c>
      <c r="D23" s="63" t="s">
        <v>43</v>
      </c>
      <c r="E23" s="64">
        <f>E24+E25</f>
        <v>7076.3</v>
      </c>
      <c r="F23" s="65">
        <f>F24+F25</f>
        <v>1651.8</v>
      </c>
      <c r="G23" s="65">
        <f>G24+G25</f>
        <v>2062.9</v>
      </c>
      <c r="H23" s="65">
        <f>H24+H25</f>
        <v>1826</v>
      </c>
      <c r="I23" s="65">
        <f>I24+I25</f>
        <v>1613.3</v>
      </c>
      <c r="J23" s="50"/>
      <c r="K23" s="50"/>
      <c r="M23" s="50"/>
    </row>
    <row r="24" spans="1:13" ht="39.75" customHeight="1">
      <c r="A24" s="69" t="s">
        <v>44</v>
      </c>
      <c r="B24" s="70" t="s">
        <v>45</v>
      </c>
      <c r="C24" s="71" t="s">
        <v>21</v>
      </c>
      <c r="D24" s="71" t="s">
        <v>46</v>
      </c>
      <c r="E24" s="67">
        <v>4877.3</v>
      </c>
      <c r="F24" s="72">
        <f>950+111.8-50+590</f>
        <v>1601.8</v>
      </c>
      <c r="G24" s="72">
        <f>2100-37.1</f>
        <v>2062.9</v>
      </c>
      <c r="H24" s="72">
        <f>1834-8</f>
        <v>1826</v>
      </c>
      <c r="I24" s="72">
        <f>900-66.7+780</f>
        <v>1613.3</v>
      </c>
      <c r="J24" s="50"/>
      <c r="K24" s="50"/>
      <c r="M24" s="50"/>
    </row>
    <row r="25" spans="1:13" ht="59.25" customHeight="1">
      <c r="A25" s="73" t="s">
        <v>47</v>
      </c>
      <c r="B25" s="70" t="s">
        <v>48</v>
      </c>
      <c r="C25" s="74" t="s">
        <v>21</v>
      </c>
      <c r="D25" s="71" t="s">
        <v>49</v>
      </c>
      <c r="E25" s="75">
        <v>2199</v>
      </c>
      <c r="F25" s="76">
        <v>50</v>
      </c>
      <c r="G25" s="76">
        <v>0</v>
      </c>
      <c r="H25" s="76">
        <v>0</v>
      </c>
      <c r="I25" s="76">
        <v>0</v>
      </c>
      <c r="J25" s="50"/>
      <c r="K25" s="50"/>
      <c r="M25" s="50"/>
    </row>
    <row r="26" spans="1:13" s="77" customFormat="1" ht="18.75" customHeight="1">
      <c r="A26" s="51" t="s">
        <v>50</v>
      </c>
      <c r="B26" s="52" t="s">
        <v>51</v>
      </c>
      <c r="C26" s="53" t="s">
        <v>14</v>
      </c>
      <c r="D26" s="53" t="s">
        <v>52</v>
      </c>
      <c r="E26" s="54">
        <f aca="true" t="shared" si="0" ref="E26:I27">E27</f>
        <v>16927.3</v>
      </c>
      <c r="F26" s="55">
        <f t="shared" si="0"/>
        <v>300</v>
      </c>
      <c r="G26" s="55">
        <f t="shared" si="0"/>
        <v>1548</v>
      </c>
      <c r="H26" s="55">
        <f t="shared" si="0"/>
        <v>50</v>
      </c>
      <c r="I26" s="55">
        <f t="shared" si="0"/>
        <v>0</v>
      </c>
      <c r="J26" s="50"/>
      <c r="K26" s="50"/>
      <c r="L26" s="1"/>
      <c r="M26" s="50"/>
    </row>
    <row r="27" spans="1:13" ht="18.75" customHeight="1">
      <c r="A27" s="78" t="s">
        <v>53</v>
      </c>
      <c r="B27" s="57" t="s">
        <v>54</v>
      </c>
      <c r="C27" s="58" t="s">
        <v>21</v>
      </c>
      <c r="D27" s="58" t="s">
        <v>55</v>
      </c>
      <c r="E27" s="59">
        <f t="shared" si="0"/>
        <v>16927.3</v>
      </c>
      <c r="F27" s="60">
        <f t="shared" si="0"/>
        <v>300</v>
      </c>
      <c r="G27" s="60">
        <f t="shared" si="0"/>
        <v>1548</v>
      </c>
      <c r="H27" s="60">
        <f t="shared" si="0"/>
        <v>50</v>
      </c>
      <c r="I27" s="60">
        <f t="shared" si="0"/>
        <v>0</v>
      </c>
      <c r="J27" s="50"/>
      <c r="K27" s="50"/>
      <c r="M27" s="50"/>
    </row>
    <row r="28" spans="1:13" ht="103.5" customHeight="1">
      <c r="A28" s="78" t="s">
        <v>56</v>
      </c>
      <c r="B28" s="57" t="s">
        <v>57</v>
      </c>
      <c r="C28" s="58" t="s">
        <v>21</v>
      </c>
      <c r="D28" s="58" t="s">
        <v>58</v>
      </c>
      <c r="E28" s="59">
        <v>16927.3</v>
      </c>
      <c r="F28" s="79">
        <f>200+100</f>
        <v>300</v>
      </c>
      <c r="G28" s="79">
        <f>1648-100</f>
        <v>1548</v>
      </c>
      <c r="H28" s="79">
        <v>50</v>
      </c>
      <c r="I28" s="79">
        <v>0</v>
      </c>
      <c r="J28" s="50"/>
      <c r="K28" s="50"/>
      <c r="M28" s="50"/>
    </row>
    <row r="29" spans="1:13" s="77" customFormat="1" ht="63" customHeight="1">
      <c r="A29" s="51" t="s">
        <v>59</v>
      </c>
      <c r="B29" s="52" t="s">
        <v>60</v>
      </c>
      <c r="C29" s="53" t="s">
        <v>14</v>
      </c>
      <c r="D29" s="53" t="s">
        <v>61</v>
      </c>
      <c r="E29" s="54">
        <f>E30</f>
        <v>21.7</v>
      </c>
      <c r="F29" s="55">
        <f>F30</f>
        <v>0</v>
      </c>
      <c r="G29" s="55">
        <f>G30</f>
        <v>0</v>
      </c>
      <c r="H29" s="55">
        <f>H30</f>
        <v>0</v>
      </c>
      <c r="I29" s="55">
        <f>I30</f>
        <v>5</v>
      </c>
      <c r="J29" s="50"/>
      <c r="K29" s="50"/>
      <c r="L29" s="1"/>
      <c r="M29" s="50"/>
    </row>
    <row r="30" spans="1:13" s="77" customFormat="1" ht="23.25" customHeight="1">
      <c r="A30" s="80" t="s">
        <v>62</v>
      </c>
      <c r="B30" s="70" t="s">
        <v>63</v>
      </c>
      <c r="C30" s="71" t="s">
        <v>14</v>
      </c>
      <c r="D30" s="71" t="s">
        <v>64</v>
      </c>
      <c r="E30" s="67">
        <f>SUM(E31)</f>
        <v>21.7</v>
      </c>
      <c r="F30" s="81">
        <f>SUM(F31)</f>
        <v>0</v>
      </c>
      <c r="G30" s="81">
        <f>SUM(G31)</f>
        <v>0</v>
      </c>
      <c r="H30" s="81">
        <f>SUM(H31)</f>
        <v>0</v>
      </c>
      <c r="I30" s="81">
        <f>SUM(I31)</f>
        <v>5</v>
      </c>
      <c r="J30" s="50"/>
      <c r="K30" s="50"/>
      <c r="L30" s="1"/>
      <c r="M30" s="50"/>
    </row>
    <row r="31" spans="1:13" s="77" customFormat="1" ht="39" customHeight="1">
      <c r="A31" s="78" t="s">
        <v>65</v>
      </c>
      <c r="B31" s="57" t="s">
        <v>66</v>
      </c>
      <c r="C31" s="58" t="s">
        <v>21</v>
      </c>
      <c r="D31" s="58" t="s">
        <v>67</v>
      </c>
      <c r="E31" s="59">
        <v>21.7</v>
      </c>
      <c r="F31" s="81">
        <v>0</v>
      </c>
      <c r="G31" s="81">
        <v>0</v>
      </c>
      <c r="H31" s="81">
        <v>0</v>
      </c>
      <c r="I31" s="81">
        <v>5</v>
      </c>
      <c r="J31" s="50"/>
      <c r="K31" s="50"/>
      <c r="L31" s="1"/>
      <c r="M31" s="50"/>
    </row>
    <row r="32" spans="1:13" s="77" customFormat="1" ht="57" customHeight="1">
      <c r="A32" s="51" t="s">
        <v>59</v>
      </c>
      <c r="B32" s="52" t="s">
        <v>68</v>
      </c>
      <c r="C32" s="53" t="s">
        <v>14</v>
      </c>
      <c r="D32" s="53" t="s">
        <v>69</v>
      </c>
      <c r="E32" s="54">
        <f>E33+E35</f>
        <v>63.8</v>
      </c>
      <c r="F32" s="55" t="e">
        <f>#REF!</f>
        <v>#REF!</v>
      </c>
      <c r="G32" s="55" t="e">
        <f>#REF!</f>
        <v>#REF!</v>
      </c>
      <c r="H32" s="55" t="e">
        <f>#REF!</f>
        <v>#REF!</v>
      </c>
      <c r="I32" s="55" t="e">
        <f>#REF!</f>
        <v>#REF!</v>
      </c>
      <c r="J32" s="50"/>
      <c r="K32" s="50"/>
      <c r="L32" s="1"/>
      <c r="M32" s="50"/>
    </row>
    <row r="33" spans="1:13" s="77" customFormat="1" ht="36.75" customHeight="1">
      <c r="A33" s="82" t="s">
        <v>70</v>
      </c>
      <c r="B33" s="83" t="s">
        <v>71</v>
      </c>
      <c r="C33" s="84" t="s">
        <v>72</v>
      </c>
      <c r="D33" s="84" t="s">
        <v>73</v>
      </c>
      <c r="E33" s="85">
        <f>E34</f>
        <v>30</v>
      </c>
      <c r="F33" s="55"/>
      <c r="G33" s="55"/>
      <c r="H33" s="55"/>
      <c r="I33" s="55"/>
      <c r="J33" s="50"/>
      <c r="K33" s="50"/>
      <c r="L33" s="1"/>
      <c r="M33" s="50"/>
    </row>
    <row r="34" spans="1:13" s="77" customFormat="1" ht="87" customHeight="1">
      <c r="A34" s="56" t="s">
        <v>65</v>
      </c>
      <c r="B34" s="57" t="s">
        <v>74</v>
      </c>
      <c r="C34" s="58" t="s">
        <v>72</v>
      </c>
      <c r="D34" s="58" t="s">
        <v>144</v>
      </c>
      <c r="E34" s="59">
        <v>30</v>
      </c>
      <c r="F34" s="60" t="e">
        <f>F37+#REF!</f>
        <v>#REF!</v>
      </c>
      <c r="G34" s="60" t="e">
        <f>G37+#REF!</f>
        <v>#REF!</v>
      </c>
      <c r="H34" s="60" t="e">
        <f>H37+#REF!</f>
        <v>#REF!</v>
      </c>
      <c r="I34" s="60" t="e">
        <f>I37+#REF!</f>
        <v>#REF!</v>
      </c>
      <c r="J34" s="50"/>
      <c r="K34" s="50"/>
      <c r="L34" s="1"/>
      <c r="M34" s="50"/>
    </row>
    <row r="35" spans="1:13" s="77" customFormat="1" ht="29.25" customHeight="1">
      <c r="A35" s="86" t="s">
        <v>75</v>
      </c>
      <c r="B35" s="87" t="s">
        <v>76</v>
      </c>
      <c r="C35" s="88" t="s">
        <v>14</v>
      </c>
      <c r="D35" s="88" t="s">
        <v>145</v>
      </c>
      <c r="E35" s="89">
        <f>E36</f>
        <v>33.8</v>
      </c>
      <c r="F35" s="60"/>
      <c r="G35" s="60"/>
      <c r="H35" s="60"/>
      <c r="I35" s="60"/>
      <c r="J35" s="50"/>
      <c r="K35" s="50"/>
      <c r="L35" s="1"/>
      <c r="M35" s="50"/>
    </row>
    <row r="36" spans="1:13" s="77" customFormat="1" ht="24.75" customHeight="1">
      <c r="A36" s="86" t="s">
        <v>77</v>
      </c>
      <c r="B36" s="87" t="s">
        <v>78</v>
      </c>
      <c r="C36" s="88" t="s">
        <v>14</v>
      </c>
      <c r="D36" s="88" t="s">
        <v>146</v>
      </c>
      <c r="E36" s="89">
        <f>E37</f>
        <v>33.8</v>
      </c>
      <c r="F36" s="60"/>
      <c r="G36" s="60"/>
      <c r="H36" s="60"/>
      <c r="I36" s="60"/>
      <c r="J36" s="50"/>
      <c r="K36" s="50"/>
      <c r="L36" s="1"/>
      <c r="M36" s="50"/>
    </row>
    <row r="37" spans="1:13" s="77" customFormat="1" ht="117" customHeight="1">
      <c r="A37" s="137" t="s">
        <v>79</v>
      </c>
      <c r="B37" s="104" t="s">
        <v>80</v>
      </c>
      <c r="C37" s="58" t="s">
        <v>81</v>
      </c>
      <c r="D37" s="58" t="s">
        <v>147</v>
      </c>
      <c r="E37" s="59">
        <v>33.8</v>
      </c>
      <c r="F37" s="81">
        <v>0</v>
      </c>
      <c r="G37" s="81">
        <v>0</v>
      </c>
      <c r="H37" s="81">
        <v>0</v>
      </c>
      <c r="I37" s="81">
        <v>20</v>
      </c>
      <c r="J37" s="50"/>
      <c r="K37" s="50"/>
      <c r="L37" s="1"/>
      <c r="M37" s="50"/>
    </row>
    <row r="38" spans="1:13" ht="32.25" customHeight="1">
      <c r="A38" s="51" t="s">
        <v>82</v>
      </c>
      <c r="B38" s="52" t="s">
        <v>83</v>
      </c>
      <c r="C38" s="53" t="s">
        <v>14</v>
      </c>
      <c r="D38" s="90" t="s">
        <v>84</v>
      </c>
      <c r="E38" s="54">
        <f>E39+E40</f>
        <v>5335.3</v>
      </c>
      <c r="F38" s="55">
        <f>F39+F40</f>
        <v>721.3</v>
      </c>
      <c r="G38" s="55">
        <f>G39+G40</f>
        <v>2770.6</v>
      </c>
      <c r="H38" s="55">
        <f>H39+H40</f>
        <v>1543.4</v>
      </c>
      <c r="I38" s="55">
        <f>I39+I40</f>
        <v>300</v>
      </c>
      <c r="J38" s="50"/>
      <c r="K38" s="50"/>
      <c r="M38" s="50"/>
    </row>
    <row r="39" spans="1:13" ht="99" customHeight="1">
      <c r="A39" s="56" t="s">
        <v>85</v>
      </c>
      <c r="B39" s="57" t="s">
        <v>86</v>
      </c>
      <c r="C39" s="58" t="s">
        <v>21</v>
      </c>
      <c r="D39" s="91" t="s">
        <v>87</v>
      </c>
      <c r="E39" s="59">
        <f>SUM(F39:I39)</f>
        <v>421.3</v>
      </c>
      <c r="F39" s="92">
        <v>71.3</v>
      </c>
      <c r="G39" s="92">
        <v>100</v>
      </c>
      <c r="H39" s="92">
        <v>150</v>
      </c>
      <c r="I39" s="92">
        <v>100</v>
      </c>
      <c r="J39" s="50"/>
      <c r="K39" s="50"/>
      <c r="M39" s="50"/>
    </row>
    <row r="40" spans="1:13" ht="36" customHeight="1">
      <c r="A40" s="93" t="s">
        <v>88</v>
      </c>
      <c r="B40" s="87" t="s">
        <v>89</v>
      </c>
      <c r="C40" s="88" t="s">
        <v>14</v>
      </c>
      <c r="D40" s="94" t="s">
        <v>90</v>
      </c>
      <c r="E40" s="89">
        <f>SUM(E41)</f>
        <v>4914</v>
      </c>
      <c r="F40" s="95">
        <f>SUM(F41)</f>
        <v>650</v>
      </c>
      <c r="G40" s="95">
        <f>SUM(G41)</f>
        <v>2670.6</v>
      </c>
      <c r="H40" s="95">
        <f>SUM(H41)</f>
        <v>1393.4</v>
      </c>
      <c r="I40" s="95">
        <f>SUM(I41)</f>
        <v>200</v>
      </c>
      <c r="J40" s="50"/>
      <c r="K40" s="50"/>
      <c r="M40" s="50"/>
    </row>
    <row r="41" spans="1:13" ht="100.5" customHeight="1">
      <c r="A41" s="96" t="s">
        <v>91</v>
      </c>
      <c r="B41" s="57" t="s">
        <v>92</v>
      </c>
      <c r="C41" s="58" t="s">
        <v>14</v>
      </c>
      <c r="D41" s="97" t="s">
        <v>93</v>
      </c>
      <c r="E41" s="59">
        <f>SUM(E42+E43)</f>
        <v>4914</v>
      </c>
      <c r="F41" s="92">
        <f>SUM(F42+F43)</f>
        <v>650</v>
      </c>
      <c r="G41" s="92">
        <f>SUM(G42+G43)</f>
        <v>2670.6</v>
      </c>
      <c r="H41" s="92">
        <f>SUM(H42+H43)</f>
        <v>1393.4</v>
      </c>
      <c r="I41" s="92">
        <f>SUM(I42+I43)</f>
        <v>200</v>
      </c>
      <c r="J41" s="50"/>
      <c r="K41" s="50"/>
      <c r="M41" s="50"/>
    </row>
    <row r="42" spans="1:13" ht="82.5" customHeight="1">
      <c r="A42" s="56" t="s">
        <v>94</v>
      </c>
      <c r="B42" s="57" t="s">
        <v>95</v>
      </c>
      <c r="C42" s="58" t="s">
        <v>96</v>
      </c>
      <c r="D42" s="91" t="s">
        <v>97</v>
      </c>
      <c r="E42" s="59">
        <f>SUM(F42:I42)</f>
        <v>4913</v>
      </c>
      <c r="F42" s="92">
        <v>650</v>
      </c>
      <c r="G42" s="92">
        <v>2669.6</v>
      </c>
      <c r="H42" s="92">
        <v>1393.4</v>
      </c>
      <c r="I42" s="92">
        <v>200</v>
      </c>
      <c r="J42" s="50"/>
      <c r="K42" s="50"/>
      <c r="M42" s="50"/>
    </row>
    <row r="43" spans="1:13" ht="102" customHeight="1">
      <c r="A43" s="56" t="s">
        <v>98</v>
      </c>
      <c r="B43" s="57" t="s">
        <v>99</v>
      </c>
      <c r="C43" s="58" t="s">
        <v>100</v>
      </c>
      <c r="D43" s="91" t="s">
        <v>101</v>
      </c>
      <c r="E43" s="59">
        <f>SUM(F43:I43)</f>
        <v>1</v>
      </c>
      <c r="F43" s="92">
        <v>0</v>
      </c>
      <c r="G43" s="92">
        <v>1</v>
      </c>
      <c r="H43" s="92">
        <v>0</v>
      </c>
      <c r="I43" s="92">
        <v>0</v>
      </c>
      <c r="J43" s="50"/>
      <c r="K43" s="50"/>
      <c r="M43" s="50"/>
    </row>
    <row r="44" spans="1:13" ht="28.5" customHeight="1">
      <c r="A44" s="51" t="s">
        <v>102</v>
      </c>
      <c r="B44" s="52" t="s">
        <v>103</v>
      </c>
      <c r="C44" s="53" t="s">
        <v>14</v>
      </c>
      <c r="D44" s="90" t="s">
        <v>104</v>
      </c>
      <c r="E44" s="54">
        <f aca="true" t="shared" si="1" ref="E44:I45">E45</f>
        <v>5666.4</v>
      </c>
      <c r="F44" s="55">
        <f t="shared" si="1"/>
        <v>1326.3999999999999</v>
      </c>
      <c r="G44" s="55">
        <f t="shared" si="1"/>
        <v>1435.1</v>
      </c>
      <c r="H44" s="55">
        <f t="shared" si="1"/>
        <v>1493.9</v>
      </c>
      <c r="I44" s="55">
        <f t="shared" si="1"/>
        <v>2139.3</v>
      </c>
      <c r="J44" s="50"/>
      <c r="K44" s="50"/>
      <c r="M44" s="50"/>
    </row>
    <row r="45" spans="1:13" ht="56.25" customHeight="1">
      <c r="A45" s="98" t="s">
        <v>105</v>
      </c>
      <c r="B45" s="99" t="s">
        <v>106</v>
      </c>
      <c r="C45" s="74" t="s">
        <v>14</v>
      </c>
      <c r="D45" s="100" t="s">
        <v>107</v>
      </c>
      <c r="E45" s="75">
        <f t="shared" si="1"/>
        <v>5666.4</v>
      </c>
      <c r="F45" s="101">
        <f t="shared" si="1"/>
        <v>1326.3999999999999</v>
      </c>
      <c r="G45" s="101">
        <f t="shared" si="1"/>
        <v>1435.1</v>
      </c>
      <c r="H45" s="101">
        <f t="shared" si="1"/>
        <v>1493.9</v>
      </c>
      <c r="I45" s="101">
        <f t="shared" si="1"/>
        <v>2139.3</v>
      </c>
      <c r="J45" s="50"/>
      <c r="K45" s="50"/>
      <c r="M45" s="50"/>
    </row>
    <row r="46" spans="1:13" ht="46.5" customHeight="1">
      <c r="A46" s="98" t="s">
        <v>108</v>
      </c>
      <c r="B46" s="99" t="s">
        <v>109</v>
      </c>
      <c r="C46" s="74" t="s">
        <v>14</v>
      </c>
      <c r="D46" s="100" t="s">
        <v>110</v>
      </c>
      <c r="E46" s="75">
        <f>E47+E51</f>
        <v>5666.4</v>
      </c>
      <c r="F46" s="102">
        <f>F47+F51</f>
        <v>1326.3999999999999</v>
      </c>
      <c r="G46" s="102">
        <f>G47+G51</f>
        <v>1435.1</v>
      </c>
      <c r="H46" s="102">
        <f>H47+H51</f>
        <v>1493.9</v>
      </c>
      <c r="I46" s="102">
        <f>I47+I51</f>
        <v>2139.3</v>
      </c>
      <c r="J46" s="50"/>
      <c r="K46" s="50"/>
      <c r="M46" s="50"/>
    </row>
    <row r="47" spans="1:13" ht="54.75" customHeight="1">
      <c r="A47" s="98" t="s">
        <v>111</v>
      </c>
      <c r="B47" s="99" t="s">
        <v>112</v>
      </c>
      <c r="C47" s="74" t="s">
        <v>14</v>
      </c>
      <c r="D47" s="100" t="s">
        <v>113</v>
      </c>
      <c r="E47" s="75">
        <f>E48</f>
        <v>1922.3</v>
      </c>
      <c r="F47" s="102">
        <f>F48</f>
        <v>444.8</v>
      </c>
      <c r="G47" s="102">
        <f>G48</f>
        <v>435.1</v>
      </c>
      <c r="H47" s="102">
        <f>H48</f>
        <v>493.9</v>
      </c>
      <c r="I47" s="102">
        <f>I48</f>
        <v>454.3</v>
      </c>
      <c r="J47" s="50"/>
      <c r="K47" s="50"/>
      <c r="M47" s="50"/>
    </row>
    <row r="48" spans="1:13" ht="80.25" customHeight="1">
      <c r="A48" s="103" t="s">
        <v>114</v>
      </c>
      <c r="B48" s="104" t="s">
        <v>115</v>
      </c>
      <c r="C48" s="74" t="s">
        <v>72</v>
      </c>
      <c r="D48" s="100" t="s">
        <v>116</v>
      </c>
      <c r="E48" s="75">
        <f>E49+E50</f>
        <v>1922.3</v>
      </c>
      <c r="F48" s="102">
        <f>F49+F50</f>
        <v>444.8</v>
      </c>
      <c r="G48" s="102">
        <f>G49+G50</f>
        <v>435.1</v>
      </c>
      <c r="H48" s="102">
        <f>H49+H50</f>
        <v>493.9</v>
      </c>
      <c r="I48" s="102">
        <f>I49+I50</f>
        <v>454.3</v>
      </c>
      <c r="J48" s="50"/>
      <c r="K48" s="50"/>
      <c r="M48" s="50"/>
    </row>
    <row r="49" spans="1:13" ht="102" customHeight="1">
      <c r="A49" s="103" t="s">
        <v>117</v>
      </c>
      <c r="B49" s="104" t="s">
        <v>118</v>
      </c>
      <c r="C49" s="74" t="s">
        <v>72</v>
      </c>
      <c r="D49" s="100" t="s">
        <v>119</v>
      </c>
      <c r="E49" s="75">
        <v>1882.1</v>
      </c>
      <c r="F49" s="68">
        <v>444.8</v>
      </c>
      <c r="G49" s="68">
        <v>435.1</v>
      </c>
      <c r="H49" s="68">
        <v>455.7</v>
      </c>
      <c r="I49" s="68">
        <v>454.3</v>
      </c>
      <c r="J49" s="50"/>
      <c r="K49" s="50"/>
      <c r="M49" s="50"/>
    </row>
    <row r="50" spans="1:13" ht="145.5" customHeight="1">
      <c r="A50" s="103" t="s">
        <v>120</v>
      </c>
      <c r="B50" s="105" t="s">
        <v>121</v>
      </c>
      <c r="C50" s="74" t="s">
        <v>72</v>
      </c>
      <c r="D50" s="100" t="s">
        <v>122</v>
      </c>
      <c r="E50" s="75">
        <v>40.2</v>
      </c>
      <c r="F50" s="106">
        <v>0</v>
      </c>
      <c r="G50" s="106">
        <v>0</v>
      </c>
      <c r="H50" s="68">
        <v>38.2</v>
      </c>
      <c r="I50" s="106">
        <v>0</v>
      </c>
      <c r="J50" s="50"/>
      <c r="K50" s="50"/>
      <c r="M50" s="50"/>
    </row>
    <row r="51" spans="1:13" ht="80.25" customHeight="1">
      <c r="A51" s="103" t="s">
        <v>111</v>
      </c>
      <c r="B51" s="99" t="s">
        <v>123</v>
      </c>
      <c r="C51" s="74" t="s">
        <v>14</v>
      </c>
      <c r="D51" s="100" t="s">
        <v>124</v>
      </c>
      <c r="E51" s="75">
        <f>E52</f>
        <v>3744.1</v>
      </c>
      <c r="F51" s="107">
        <f>F52</f>
        <v>881.5999999999999</v>
      </c>
      <c r="G51" s="107">
        <f>G52</f>
        <v>1000</v>
      </c>
      <c r="H51" s="107">
        <f>H52</f>
        <v>1000</v>
      </c>
      <c r="I51" s="107">
        <f>I52</f>
        <v>1685</v>
      </c>
      <c r="J51" s="50"/>
      <c r="K51" s="50"/>
      <c r="M51" s="50"/>
    </row>
    <row r="52" spans="1:13" ht="102" customHeight="1">
      <c r="A52" s="103" t="s">
        <v>125</v>
      </c>
      <c r="B52" s="99" t="s">
        <v>126</v>
      </c>
      <c r="C52" s="74" t="s">
        <v>72</v>
      </c>
      <c r="D52" s="100" t="s">
        <v>127</v>
      </c>
      <c r="E52" s="75">
        <f>E53+E54</f>
        <v>3744.1</v>
      </c>
      <c r="F52" s="107">
        <f>F53+F54</f>
        <v>881.5999999999999</v>
      </c>
      <c r="G52" s="107">
        <f>G53+G54</f>
        <v>1000</v>
      </c>
      <c r="H52" s="107">
        <f>H53+H54</f>
        <v>1000</v>
      </c>
      <c r="I52" s="107">
        <f>I53+I54</f>
        <v>1685</v>
      </c>
      <c r="J52" s="50"/>
      <c r="K52" s="50"/>
      <c r="M52" s="50"/>
    </row>
    <row r="53" spans="1:13" ht="63" customHeight="1">
      <c r="A53" s="103" t="s">
        <v>128</v>
      </c>
      <c r="B53" s="99" t="s">
        <v>129</v>
      </c>
      <c r="C53" s="74" t="s">
        <v>72</v>
      </c>
      <c r="D53" s="100" t="s">
        <v>130</v>
      </c>
      <c r="E53" s="75">
        <v>2660.2</v>
      </c>
      <c r="F53" s="108">
        <v>665.4</v>
      </c>
      <c r="G53" s="108">
        <v>700</v>
      </c>
      <c r="H53" s="108">
        <v>700</v>
      </c>
      <c r="I53" s="108">
        <v>1128.6</v>
      </c>
      <c r="J53" s="50"/>
      <c r="K53" s="50"/>
      <c r="M53" s="50"/>
    </row>
    <row r="54" spans="1:13" ht="59.25" customHeight="1">
      <c r="A54" s="103" t="s">
        <v>131</v>
      </c>
      <c r="B54" s="99" t="s">
        <v>132</v>
      </c>
      <c r="C54" s="74" t="s">
        <v>72</v>
      </c>
      <c r="D54" s="100" t="s">
        <v>133</v>
      </c>
      <c r="E54" s="75">
        <v>1083.9</v>
      </c>
      <c r="F54" s="108">
        <v>216.2</v>
      </c>
      <c r="G54" s="108">
        <v>300</v>
      </c>
      <c r="H54" s="108">
        <v>300</v>
      </c>
      <c r="I54" s="108">
        <v>556.4</v>
      </c>
      <c r="J54" s="50"/>
      <c r="K54" s="50"/>
      <c r="M54" s="50"/>
    </row>
    <row r="55" spans="1:13" ht="20.25" customHeight="1" hidden="1">
      <c r="A55" s="103" t="s">
        <v>134</v>
      </c>
      <c r="B55" s="99" t="s">
        <v>135</v>
      </c>
      <c r="C55" s="74" t="s">
        <v>14</v>
      </c>
      <c r="D55" s="100" t="s">
        <v>136</v>
      </c>
      <c r="E55" s="75">
        <f>E56</f>
        <v>0</v>
      </c>
      <c r="F55" s="109">
        <f>F56</f>
        <v>7</v>
      </c>
      <c r="G55" s="109">
        <f>G56</f>
        <v>9</v>
      </c>
      <c r="H55" s="109">
        <f>H56</f>
        <v>79</v>
      </c>
      <c r="I55" s="109">
        <f>I56</f>
        <v>5</v>
      </c>
      <c r="J55" s="50"/>
      <c r="K55" s="50"/>
      <c r="M55" s="50"/>
    </row>
    <row r="56" spans="1:13" ht="53.25" customHeight="1" hidden="1">
      <c r="A56" s="103" t="s">
        <v>137</v>
      </c>
      <c r="B56" s="99" t="s">
        <v>138</v>
      </c>
      <c r="C56" s="74" t="s">
        <v>72</v>
      </c>
      <c r="D56" s="100" t="s">
        <v>139</v>
      </c>
      <c r="E56" s="75">
        <v>0</v>
      </c>
      <c r="F56" s="109">
        <v>7</v>
      </c>
      <c r="G56" s="109">
        <v>9</v>
      </c>
      <c r="H56" s="109">
        <f>9+70</f>
        <v>79</v>
      </c>
      <c r="I56" s="109">
        <v>5</v>
      </c>
      <c r="J56" s="50"/>
      <c r="K56" s="50"/>
      <c r="M56" s="50"/>
    </row>
    <row r="57" spans="1:13" ht="22.5" customHeight="1">
      <c r="A57" s="110"/>
      <c r="B57" s="111" t="s">
        <v>140</v>
      </c>
      <c r="C57" s="111"/>
      <c r="D57" s="112"/>
      <c r="E57" s="113">
        <f>SUM(E13+E44)</f>
        <v>56862.600000000006</v>
      </c>
      <c r="F57" s="114" t="e">
        <f>SUM(F13+F44)</f>
        <v>#REF!</v>
      </c>
      <c r="G57" s="114" t="e">
        <f>SUM(G13+G44)</f>
        <v>#REF!</v>
      </c>
      <c r="H57" s="114" t="e">
        <f>SUM(H13+H44)</f>
        <v>#REF!</v>
      </c>
      <c r="I57" s="114" t="e">
        <f>SUM(I13+I44)</f>
        <v>#REF!</v>
      </c>
      <c r="J57" s="50"/>
      <c r="K57" s="50"/>
      <c r="M57" s="50"/>
    </row>
    <row r="58" spans="2:13" ht="21.75" customHeight="1">
      <c r="B58" s="115" t="s">
        <v>141</v>
      </c>
      <c r="C58" s="115"/>
      <c r="D58" s="116" t="s">
        <v>142</v>
      </c>
      <c r="E58" s="117"/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9"/>
      <c r="K58" s="120"/>
      <c r="M58" s="121"/>
    </row>
    <row r="59" spans="2:11" ht="27" customHeight="1">
      <c r="B59" s="122"/>
      <c r="C59" s="123"/>
      <c r="D59" s="124"/>
      <c r="E59" s="125"/>
      <c r="F59" s="126" t="e">
        <f>F57-F58</f>
        <v>#REF!</v>
      </c>
      <c r="G59" s="126" t="e">
        <f>G57-G58</f>
        <v>#REF!</v>
      </c>
      <c r="H59" s="126" t="e">
        <f>H57-H58</f>
        <v>#REF!</v>
      </c>
      <c r="I59" s="126" t="e">
        <f>I57-I58</f>
        <v>#REF!</v>
      </c>
      <c r="J59" s="127"/>
      <c r="K59" s="50"/>
    </row>
    <row r="60" spans="2:11" ht="15.75">
      <c r="B60" s="13"/>
      <c r="C60" s="13"/>
      <c r="D60" s="13"/>
      <c r="E60" s="128"/>
      <c r="J60" s="129"/>
      <c r="K60" s="130"/>
    </row>
    <row r="61" spans="5:13" ht="12.75">
      <c r="E61" s="131"/>
      <c r="K61" s="50"/>
      <c r="M61" s="50"/>
    </row>
    <row r="62" spans="6:11" ht="18">
      <c r="F62" s="132"/>
      <c r="G62" s="132"/>
      <c r="H62" s="132"/>
      <c r="I62" s="132"/>
      <c r="J62" s="132"/>
      <c r="K62" s="133"/>
    </row>
    <row r="63" spans="6:11" ht="18">
      <c r="F63" s="133"/>
      <c r="G63" s="133"/>
      <c r="H63" s="133"/>
      <c r="I63" s="133"/>
      <c r="J63" s="134"/>
      <c r="K63" s="133"/>
    </row>
    <row r="64" spans="6:11" ht="18">
      <c r="F64" s="135"/>
      <c r="G64" s="135"/>
      <c r="H64" s="135"/>
      <c r="I64" s="135"/>
      <c r="J64" s="135"/>
      <c r="K64" s="133"/>
    </row>
    <row r="65" ht="12.75">
      <c r="E65" s="50"/>
    </row>
    <row r="66" ht="15">
      <c r="K66" s="136"/>
    </row>
  </sheetData>
  <sheetProtection/>
  <printOptions/>
  <pageMargins left="0.4330708661417323" right="0.1968503937007874" top="0.4724409448818898" bottom="0.1968503937007874" header="0.5118110236220472" footer="0.1968503937007874"/>
  <pageSetup horizontalDpi="300" verticalDpi="300" orientation="portrait" paperSize="9" scale="69" r:id="rId1"/>
  <rowBreaks count="2" manualBreakCount="2">
    <brk id="31" max="8" man="1"/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2012-02-22T05:56:49Z</dcterms:modified>
  <cp:category/>
  <cp:version/>
  <cp:contentType/>
  <cp:contentStatus/>
</cp:coreProperties>
</file>