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5120" windowHeight="7770" activeTab="0"/>
  </bookViews>
  <sheets>
    <sheet name="отчет за 2011 год" sheetId="1" r:id="rId1"/>
  </sheets>
  <externalReferences>
    <externalReference r:id="rId4"/>
    <externalReference r:id="rId5"/>
  </externalReferences>
  <definedNames>
    <definedName name="List1" localSheetId="0">'отчет за 2011 год'!#REF!</definedName>
    <definedName name="List2" localSheetId="0">'отчет за 2011 год'!#REF!</definedName>
    <definedName name="List3" localSheetId="0">'отчет за 2011 год'!#REF!</definedName>
    <definedName name="Spr_MO" localSheetId="0">'отчет за 2011 год'!#REF!</definedName>
    <definedName name="Spr_MO">#REF!</definedName>
    <definedName name="Z_E1D00EA3_7EDD_11D7_A0DF_0050DA4520DA_.wvu.Cols" localSheetId="0" hidden="1">'отчет за 2011 год'!#REF!</definedName>
    <definedName name="Z_E1D00EA3_7EDD_11D7_A0DF_0050DA4520DA_.wvu.FilterData" localSheetId="0" hidden="1">'отчет за 2011 год'!$B$11:$G$31</definedName>
    <definedName name="Z_E1D00EA3_7EDD_11D7_A0DF_0050DA4520DA_.wvu.PrintArea" localSheetId="0" hidden="1">'отчет за 2011 год'!$B$6:$G$46</definedName>
    <definedName name="Z_E1D00EA3_7EDD_11D7_A0DF_0050DA4520DA_.wvu.PrintTitles" localSheetId="0" hidden="1">'отчет за 2011 год'!$10:$11</definedName>
    <definedName name="Должность" localSheetId="0">'отчет за 2011 год'!#REF!</definedName>
    <definedName name="Должность">'[1]Форма 2005'!#REF!</definedName>
    <definedName name="_xlnm.Print_Titles" localSheetId="0">'отчет за 2011 год'!$10:$11</definedName>
    <definedName name="Заголовок1">'[1]Справочник'!$B$1:$B$111</definedName>
    <definedName name="_xlnm.Print_Area" localSheetId="0">'отчет за 2011 год'!$A$1:$G$137</definedName>
    <definedName name="период">'[1]Справочник'!$D$1:$D$5</definedName>
    <definedName name="районы">'[1]Справочник'!$C$1:$C$19</definedName>
  </definedNames>
  <calcPr fullCalcOnLoad="1"/>
</workbook>
</file>

<file path=xl/sharedStrings.xml><?xml version="1.0" encoding="utf-8"?>
<sst xmlns="http://schemas.openxmlformats.org/spreadsheetml/2006/main" count="521" uniqueCount="361">
  <si>
    <t xml:space="preserve">                              </t>
  </si>
  <si>
    <t xml:space="preserve">              подпись</t>
  </si>
  <si>
    <t>Кузнецова М.И.</t>
  </si>
  <si>
    <t xml:space="preserve">___________________ </t>
  </si>
  <si>
    <t>Руководитель отдела учета, отчетности и бюджета</t>
  </si>
  <si>
    <t>Руководитель</t>
  </si>
  <si>
    <t>М.П.</t>
  </si>
  <si>
    <t/>
  </si>
  <si>
    <t>ИТОГО РАСХОДОВ</t>
  </si>
  <si>
    <t>0</t>
  </si>
  <si>
    <t>1004</t>
  </si>
  <si>
    <t>903</t>
  </si>
  <si>
    <t>Материальное обеспечение ребенка (детей) переданных на воспитание в приемную семью</t>
  </si>
  <si>
    <t>2.8.1.3</t>
  </si>
  <si>
    <t>Содержание ребенка в семье опекуна и приемной семье</t>
  </si>
  <si>
    <t>Содержание ребенка в семье опекуна и приемной семье , а также оплата труда приемного родителя</t>
  </si>
  <si>
    <t>Социальная политика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</si>
  <si>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</si>
  <si>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</si>
  <si>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</si>
  <si>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Организация местных и участие в организации и проведении городских праздничных и иных зрелищных мероприятий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</si>
  <si>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</si>
  <si>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Другие вопросы в области образования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</si>
  <si>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</si>
  <si>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</si>
  <si>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Образование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</si>
  <si>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</si>
  <si>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Охрана окружающей среды</t>
  </si>
  <si>
    <t>Содержание и обеспечение деятельности СПб муниципального учреждения Агентство "Адмиралтейский округ"</t>
  </si>
  <si>
    <t>Другие вопросы в области жилищно-коммунального хозяйства</t>
  </si>
  <si>
    <t>Выполнение оформления к праздничным мероприятиям на территории муниципального образования</t>
  </si>
  <si>
    <t>Выполнение работ. услуг по определению объема работ по благоустройству к адресной программе</t>
  </si>
  <si>
    <t xml:space="preserve">Выполнение работ, услуг по техническому надзору </t>
  </si>
  <si>
    <t>Текущий ремонт (асфальтирование) придомовых территорий и территорий дворов,включая проезды и въезды, пешеходные дорожки</t>
  </si>
  <si>
    <t>Озеленение придомовых территорий и территорий дворов</t>
  </si>
  <si>
    <t>Установка и содержание малых архитектурных форм, уличной мебели и хозяйственно-бытового оборудования</t>
  </si>
  <si>
    <t>Содержание и ремонт ограждений газонов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</si>
  <si>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</si>
  <si>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</si>
  <si>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</si>
  <si>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</si>
  <si>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Национальная безопасность и правоохранительная деятельность</t>
  </si>
  <si>
    <t>Расходы по организации заказа для муниципальных нужд путем проведения аукциона</t>
  </si>
  <si>
    <t>992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</si>
  <si>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МО.</t>
  </si>
  <si>
    <t>0.0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</si>
  <si>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</si>
  <si>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</si>
  <si>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000</t>
  </si>
  <si>
    <t>Другие общегосударственные вопросы</t>
  </si>
  <si>
    <t>2.1.2</t>
  </si>
  <si>
    <t>Резервный фонд местной администрации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</si>
  <si>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</si>
  <si>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</si>
  <si>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</si>
  <si>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МС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</si>
  <si>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</si>
  <si>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</si>
  <si>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ПРОЦЕНТ ИСПОЛНЕНИЯ</t>
  </si>
  <si>
    <t>ИСПОЛНЕНО</t>
  </si>
  <si>
    <t>НАИМЕНОВАНИЕ ПОКАЗАТЕЛЯ</t>
  </si>
  <si>
    <t xml:space="preserve"> </t>
  </si>
  <si>
    <t>ИТОГО ДОХОДОВ</t>
  </si>
  <si>
    <t xml:space="preserve">2 07 03000 03 0000 180 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</si>
  <si>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</si>
  <si>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1.6.2.1</t>
  </si>
  <si>
    <t>2 07 00000 00 0000 180</t>
  </si>
  <si>
    <t>ПРОЧИЕ БЕЗВОЗМЕЗДНЫЕ ПОСТУПЛЕНИЯ</t>
  </si>
  <si>
    <t>1.5.2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</si>
  <si>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</si>
  <si>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</si>
  <si>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1.5.1.4.1.3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</si>
  <si>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</si>
  <si>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</si>
  <si>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1.5.1.4.1.1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</si>
  <si>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</si>
  <si>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</si>
  <si>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1.5.1.4.1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</si>
  <si>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</si>
  <si>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</si>
  <si>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1.5.1.4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</si>
  <si>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</si>
  <si>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</si>
  <si>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1.5.1.3.1.2</t>
  </si>
  <si>
    <t>2 02 03024 03 0100 151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</si>
  <si>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</si>
  <si>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1.5.1.3.1.1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</si>
  <si>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</si>
  <si>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</si>
  <si>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1.5.1.3.1</t>
  </si>
  <si>
    <t>2 02 03000 00 0000 151</t>
  </si>
  <si>
    <t>Субвенции бюджетам субъектов Российской Федерации и муниципальных образований</t>
  </si>
  <si>
    <t>1.5.1.1</t>
  </si>
  <si>
    <t>БЕЗВОЗМЕЗДНЫЕ ПОСТУПЛЕНИЯ ОТ ДРУГИХ БЮДЖЕТОВ БЮДЖЕТНОЙ  СИСТЕМЫ РОССИЙСКОЙ ФЕДЕРАЦИИ</t>
  </si>
  <si>
    <t>1.5.1</t>
  </si>
  <si>
    <t>2 00 00000 00 0000 000</t>
  </si>
  <si>
    <t>БЕЗВОЗМЕЗДНЫЕ ПОСТУПЛЕНИЯ</t>
  </si>
  <si>
    <t>1.5</t>
  </si>
  <si>
    <t>1 17 01030 03 0100 180</t>
  </si>
  <si>
    <t>Неясненные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</si>
  <si>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1 117 01030 03 0000 180</t>
  </si>
  <si>
    <t>Прочие неналоговые доходы</t>
  </si>
  <si>
    <t>1 17 00000 00 0000 000</t>
  </si>
  <si>
    <t>ПРОЧИЕ НЕНАЛОГОВЫЕ ДОХОДЫ</t>
  </si>
  <si>
    <t>1 16 90030 03 0200 140</t>
  </si>
  <si>
    <t>846</t>
  </si>
  <si>
    <t>1.4.3.1.3</t>
  </si>
  <si>
    <t>1 16 30030 03 0100 140</t>
  </si>
  <si>
    <t>806</t>
  </si>
  <si>
    <t>1.4.3.1.2</t>
  </si>
  <si>
    <t>1 16 90030 03 0000 140</t>
  </si>
  <si>
    <t>Прочие поступления от денежных взысканий (штрафов) и иных сумм в возмещение ущерба, зачисляемые в местные бюджеты</t>
  </si>
  <si>
    <t>1.4.3.1</t>
  </si>
  <si>
    <t xml:space="preserve"> 1 16 90000 00 0000 140</t>
  </si>
  <si>
    <t>Прочие поступления от денежных взысканий (штрафов) и иных сумм в возмещение ущерба</t>
  </si>
  <si>
    <t>1.4.3</t>
  </si>
  <si>
    <t>1 16 06000 01 0000 140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</si>
  <si>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</si>
  <si>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1.4.2.1</t>
  </si>
  <si>
    <t>1 16 00000 00 0000 000</t>
  </si>
  <si>
    <t>ШТРАФЫ, САНКЦИИ, ВОЗМЕЩЕНИЕ УЩЕРБА</t>
  </si>
  <si>
    <t>1.4.2</t>
  </si>
  <si>
    <t>1 13 03030 03 0200 130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</si>
  <si>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</si>
  <si>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1.4.1.1.3</t>
  </si>
  <si>
    <t>1 13 03030 03 0100 130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</si>
  <si>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</si>
  <si>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1.4.1.1.2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</si>
  <si>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</si>
  <si>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</si>
  <si>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1.4.1.1</t>
  </si>
  <si>
    <t>1 13 03000 00 0000 130</t>
  </si>
  <si>
    <t>Прочие доходы от оказания платных услуг и компенсации  затрат государства</t>
  </si>
  <si>
    <t>1.4.1</t>
  </si>
  <si>
    <t>1 13 00000 00 0000 000</t>
  </si>
  <si>
    <t>ДОХОДЫ ОТ ОКАЗАНИЯ ПЛАТНЫХ УСЛУГ И КОМПЕНСАЦИИИ ЗАТРАТ ГОСУДАРТСВА</t>
  </si>
  <si>
    <t>1.4</t>
  </si>
  <si>
    <t>1 09 04040 01 0000 110</t>
  </si>
  <si>
    <t xml:space="preserve">Налог с имущества, переходящего в порядке наследования или дарения  </t>
  </si>
  <si>
    <t>1.3.1.1</t>
  </si>
  <si>
    <t>1 09 04000 00 0000 110</t>
  </si>
  <si>
    <t>Налоги на имущество</t>
  </si>
  <si>
    <t>1.3.1</t>
  </si>
  <si>
    <t>1 09 00000 00 0000 000</t>
  </si>
  <si>
    <t>ЗАДОЛЖЕННОСТЬ И ПЕРЕРАСЧЕТЫ ПО ОТМЕНЕННЫМ  НАЛОГАМ, СБОРАМ И ИНЫМ  ОБЯЗАТЕЛЬНЫМ ПЛАТЕЖАМ</t>
  </si>
  <si>
    <t>1.3</t>
  </si>
  <si>
    <t>1 06 01010 03 0000 110</t>
  </si>
  <si>
    <t>Налог на имущество физических лиц</t>
  </si>
  <si>
    <t>1.2.1</t>
  </si>
  <si>
    <t>1 06 00000 00 0000 000</t>
  </si>
  <si>
    <t>НАЛОГИ НА ИМУЩЕСТВО</t>
  </si>
  <si>
    <t>1.2</t>
  </si>
  <si>
    <t>Единый налог на вмененный доход для отдельных видов деятельности</t>
  </si>
  <si>
    <t>1.1.2</t>
  </si>
  <si>
    <t>1.1.1.1</t>
  </si>
  <si>
    <t>1.1.1</t>
  </si>
  <si>
    <t>1 05 00000 00 0000 000</t>
  </si>
  <si>
    <t>НАЛОГИ НА СОВОКУПНЫЙ ДОХОД</t>
  </si>
  <si>
    <t>1.1</t>
  </si>
  <si>
    <t>1 00 00000 00 0000 000</t>
  </si>
  <si>
    <t>КОД ДОХОДА ПО БЮДЖЕТНОЙ КЛАССИФИКАЦИИ</t>
  </si>
  <si>
    <t>КОД АДМИНИСТРАТОРА</t>
  </si>
  <si>
    <t>№ п/п</t>
  </si>
  <si>
    <t>(рубли)</t>
  </si>
  <si>
    <t>Глава муниципального образования МО Адмиралтейский округ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</si>
  <si>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</si>
  <si>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 xml:space="preserve"> НАЛОГОВЫЕ И НЕНАЛОГОВЫЕ ДОХОДЫ</t>
  </si>
  <si>
    <t>Налог, взимаемый в связи с применением упрощенной системы налогообложения</t>
  </si>
  <si>
    <t>182</t>
  </si>
  <si>
    <t xml:space="preserve"> 1 05 01000 00 0000 110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</si>
  <si>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</si>
  <si>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1 05 01010 00 0000 110</t>
  </si>
  <si>
    <t>1.1.1.1.1</t>
  </si>
  <si>
    <t xml:space="preserve"> 1 05 01011 01 0000 110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</si>
  <si>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</si>
  <si>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</si>
  <si>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</si>
  <si>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</si>
  <si>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1 05 01020 00 0000 110</t>
  </si>
  <si>
    <t>1.1.1.1.2.1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</si>
  <si>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</si>
  <si>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</si>
  <si>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1 05 01022 01 0000 110</t>
  </si>
  <si>
    <t xml:space="preserve"> 1 05 02000 00 0000 110</t>
  </si>
  <si>
    <t>1.1.2.1</t>
  </si>
  <si>
    <t xml:space="preserve">Единый налог на вмененный доход для отдельных видов деятельности </t>
  </si>
  <si>
    <t xml:space="preserve"> 1 05 02010 02 0000 110</t>
  </si>
  <si>
    <t>1.1.2.2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</si>
  <si>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</si>
  <si>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</si>
  <si>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1.1.1.1.2.2</t>
  </si>
  <si>
    <t>2 02 00000 00 0000 000</t>
  </si>
  <si>
    <t>Минимальный налог, зачисляемый в бюджеты субъектов Российской Федерации</t>
  </si>
  <si>
    <t>1.1.1.1.2.3</t>
  </si>
  <si>
    <t>1 05 01050 01 0000 110</t>
  </si>
  <si>
    <t>867</t>
  </si>
  <si>
    <t>1.2.2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</si>
  <si>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</si>
  <si>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</si>
  <si>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"Об административных правонарушениях в  Санкт-Петербурге"</t>
  </si>
  <si>
    <t>Штрафы за адмистративные правонарушения в области благоустройства, предусмотренные  главой 4 Закона Санкт-Петербурга   "Об административных правонарушениях в  Санкт-Петербурге"</t>
  </si>
  <si>
    <t>0102 002 02 01 500</t>
  </si>
  <si>
    <t>0100 000 00 00 000</t>
  </si>
  <si>
    <t>0104 002 04 01 500</t>
  </si>
  <si>
    <t>Аппарат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</si>
  <si>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</si>
  <si>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0102 002 00 00 500</t>
  </si>
  <si>
    <t>0103 002 00 00 500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</si>
  <si>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</si>
  <si>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</t>
  </si>
  <si>
    <t>1004 000 00 00 000</t>
  </si>
  <si>
    <t>0104 002 05 00 500</t>
  </si>
  <si>
    <t>0104 002 06 03 598</t>
  </si>
  <si>
    <t>0111 070 01 01 013</t>
  </si>
  <si>
    <t>1.2.1.2</t>
  </si>
  <si>
    <t>1.2.1.3</t>
  </si>
  <si>
    <t xml:space="preserve">0113 092 00 00 000 </t>
  </si>
  <si>
    <t>0113  092 01 01 019</t>
  </si>
  <si>
    <t>Расходы бюджета - всего в том числе:</t>
  </si>
  <si>
    <t>х</t>
  </si>
  <si>
    <t xml:space="preserve">КОД РАСХОДА ПО БЮДЖЕТНОЙ КЛАССИФИКАЦИИ          </t>
  </si>
  <si>
    <t xml:space="preserve">УТВЕРЖДЕННЫЕ БЮДЖЕТНЫЕ НАЗНАЧЕНИЯ
</t>
  </si>
  <si>
    <t>1.2.3</t>
  </si>
  <si>
    <t>1.2.4</t>
  </si>
  <si>
    <t>1.2.5</t>
  </si>
  <si>
    <t>1.2.6</t>
  </si>
  <si>
    <t>1.2.7</t>
  </si>
  <si>
    <t>0113 092 03 01 013</t>
  </si>
  <si>
    <t>0113 092 99 01 001</t>
  </si>
  <si>
    <t>0113 795 07 01 500</t>
  </si>
  <si>
    <t>0113 092 02 01 500</t>
  </si>
  <si>
    <t>0113  092 04 01 500</t>
  </si>
  <si>
    <t>2</t>
  </si>
  <si>
    <t>3</t>
  </si>
  <si>
    <t>Муниципальная целевая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</si>
  <si>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0113 795 13 01 500</t>
  </si>
  <si>
    <t>0113 795 08 01 500</t>
  </si>
  <si>
    <t>2.1</t>
  </si>
  <si>
    <t>Защита населения и территорий от  чрезвычайных ситуаций природного и техногенного характера, гражданская оборона</t>
  </si>
  <si>
    <t>2.1.1</t>
  </si>
  <si>
    <t>0300 000 00 00 000</t>
  </si>
  <si>
    <t>0309 000 00 00 000</t>
  </si>
  <si>
    <t>0309  795 01 01 500</t>
  </si>
  <si>
    <t>0400 000 00 00 000</t>
  </si>
  <si>
    <t>0412 000 00 00 000</t>
  </si>
  <si>
    <t>Резервные фонды</t>
  </si>
  <si>
    <t>0111 000 00 00 000</t>
  </si>
  <si>
    <t>0412  795 03 01 500</t>
  </si>
  <si>
    <t>0500 000 00 00 000</t>
  </si>
  <si>
    <t>3.1</t>
  </si>
  <si>
    <t>3.1.1</t>
  </si>
  <si>
    <t>4</t>
  </si>
  <si>
    <t>4.1</t>
  </si>
  <si>
    <t>4.1.1</t>
  </si>
  <si>
    <t>4.1.2</t>
  </si>
  <si>
    <t>0503 000 00 00 000</t>
  </si>
  <si>
    <t>Муниципальная целевая 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</si>
  <si>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Благоустройство</t>
  </si>
  <si>
    <t>0503 600 01 02 500</t>
  </si>
  <si>
    <t>0503 600 01 03 500</t>
  </si>
  <si>
    <t>4.1.3</t>
  </si>
  <si>
    <t>4.1.4</t>
  </si>
  <si>
    <t>4.1.5</t>
  </si>
  <si>
    <t xml:space="preserve">Ликвидация несанкционированных свалок  бытовых отходов и мусора  </t>
  </si>
  <si>
    <t>0503 600 02 01 500</t>
  </si>
  <si>
    <t>0503 600 03 01 500</t>
  </si>
  <si>
    <t>0503 600 05 01 500</t>
  </si>
  <si>
    <t>0503 600 07 01 500</t>
  </si>
  <si>
    <t>0503 600 08 01 500</t>
  </si>
  <si>
    <t>0503 600 09 01 500</t>
  </si>
  <si>
    <t>4.1.6</t>
  </si>
  <si>
    <t>4.1.7</t>
  </si>
  <si>
    <t>4.1.8</t>
  </si>
  <si>
    <t>4.1.9</t>
  </si>
  <si>
    <t>0505 000 00 00 000</t>
  </si>
  <si>
    <t>4.2</t>
  </si>
  <si>
    <t>4.2.1</t>
  </si>
  <si>
    <t>0505 002 99 01 001</t>
  </si>
  <si>
    <t>5</t>
  </si>
  <si>
    <t>6</t>
  </si>
  <si>
    <t>5.1</t>
  </si>
  <si>
    <t>5.1.1</t>
  </si>
  <si>
    <t>Другие вопросы в области окружающей среды</t>
  </si>
  <si>
    <t>0600 000 00 00 000</t>
  </si>
  <si>
    <t>0605 000 00 00 000</t>
  </si>
  <si>
    <t>0605  795 02 01 500</t>
  </si>
  <si>
    <t>Молодежная политика и оздоровление детей</t>
  </si>
  <si>
    <t>6.1</t>
  </si>
  <si>
    <t>0700  000 00 00 000</t>
  </si>
  <si>
    <t>0707 000 00 00 000</t>
  </si>
  <si>
    <t>0707  795 09 01 500</t>
  </si>
  <si>
    <t>6.1.1</t>
  </si>
  <si>
    <t>6.1.2</t>
  </si>
  <si>
    <t>0707 795 05 01 500</t>
  </si>
  <si>
    <t>6.2</t>
  </si>
  <si>
    <t>0709 000 00 00 000</t>
  </si>
  <si>
    <t>0709 795 12 01 500</t>
  </si>
  <si>
    <t>6.2.1</t>
  </si>
  <si>
    <t>6.2.3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</si>
  <si>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</si>
  <si>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0709 795 06 01 500</t>
  </si>
  <si>
    <t>0800 000 00 00 000</t>
  </si>
  <si>
    <t>0801 795 01 01 500</t>
  </si>
  <si>
    <t xml:space="preserve">Культура и кинематография </t>
  </si>
  <si>
    <t>Культура</t>
  </si>
  <si>
    <t>0801 000 00 00 000</t>
  </si>
  <si>
    <t>7</t>
  </si>
  <si>
    <t>7.1</t>
  </si>
  <si>
    <t>7.1.1</t>
  </si>
  <si>
    <t>7.2</t>
  </si>
  <si>
    <t>Другие вопросы в области культуры, кинематографии</t>
  </si>
  <si>
    <t>7.2.1</t>
  </si>
  <si>
    <t>0804 000 00 00 000</t>
  </si>
  <si>
    <t>0804 795 10 01 500</t>
  </si>
  <si>
    <t>8</t>
  </si>
  <si>
    <t>8.1</t>
  </si>
  <si>
    <t>Охрана семьи и детства</t>
  </si>
  <si>
    <t>1000 000 00 00 000</t>
  </si>
  <si>
    <t>8.2</t>
  </si>
  <si>
    <t>8.3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</si>
  <si>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</si>
  <si>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8.4</t>
  </si>
  <si>
    <t>1004  002 06 01 598</t>
  </si>
  <si>
    <t>Субвенции бюджетам внутригородских муниципальных образований Санкт-Петербурга  на исполнение органами местного самоуправления  в Санкт-Петербурге отдельных государственных полномочий Санкт-Петербурга по выплате  вознаграждения приемным родителям</t>
  </si>
  <si>
    <t>1004 520 13 02 598</t>
  </si>
  <si>
    <t>1004 520 13 01 598</t>
  </si>
  <si>
    <t>1004 520 00 00 598</t>
  </si>
  <si>
    <t>Средства массовой информации</t>
  </si>
  <si>
    <t>Периодическая печать и издательства</t>
  </si>
  <si>
    <t>9</t>
  </si>
  <si>
    <t>1200 000 00 00 000</t>
  </si>
  <si>
    <t>9.1</t>
  </si>
  <si>
    <t>9.1.1</t>
  </si>
  <si>
    <t>1202 000 00 00 000</t>
  </si>
  <si>
    <t>1202  457 01 01 000</t>
  </si>
  <si>
    <t>I. ДОХОДЫ БЮДЖЕТА - ВСЕГО в том числе:</t>
  </si>
  <si>
    <t>01 05 00 00 00 0000 000</t>
  </si>
  <si>
    <t xml:space="preserve"> ПРОФИЦИТ БЮДЖЕТА                                      (со знаком "плюс"), 
ДЕФИЦИТ БЮДЖЕТА (со знаком "минус")</t>
  </si>
  <si>
    <t xml:space="preserve"> ИСТОЧНИКИ ФИНАНСИРОВАНИЯ ДЕФИЦИТА БЮДЖЕТА - всего</t>
  </si>
  <si>
    <t>01 00 00 00 00 0000 000</t>
  </si>
  <si>
    <t>Денежная  компенсация депутатам муниципального совета, осуществляющим полномочия на непостоянной основе</t>
  </si>
  <si>
    <t>0103 002 03 01 500</t>
  </si>
  <si>
    <t xml:space="preserve">0103 002 02 02 500 </t>
  </si>
  <si>
    <t>Общеэкономические вопросы</t>
  </si>
  <si>
    <t>Реализация государственной политити занятости населения (участие в организации и финансировании проведения оплачиваемых общественных работ)</t>
  </si>
  <si>
    <t>3,2</t>
  </si>
  <si>
    <t>3.2.1</t>
  </si>
  <si>
    <t>0401  510 00 00 019</t>
  </si>
  <si>
    <t>0401 510 00 00 000</t>
  </si>
  <si>
    <t>Обустройство и содержание детских площадок</t>
  </si>
  <si>
    <t>0503 600 04 01 500</t>
  </si>
  <si>
    <t>Изменения остатков по расчетам</t>
  </si>
  <si>
    <t>Изменения остатков по расчетам с органами, организующими исполнение бюджета</t>
  </si>
  <si>
    <t>Приходько М.Г.</t>
  </si>
  <si>
    <t>0104 000 00 00 000</t>
  </si>
  <si>
    <t>ОТЧЕТ ОБ ИСПОЛНЕНИИ МЕСТНОГО БЮДЖЕТА МУНИЦИПАЛЬНОГО ОБРАЗОВАНИЯ МУНИЦИПАЛЬНЫЙ ОКРУГ АДМИРАЛТЕЙСКИЙ ОКРУГ на 01.01.2012 года</t>
  </si>
  <si>
    <t>программы</t>
  </si>
  <si>
    <t xml:space="preserve">Муниципального Совета </t>
  </si>
  <si>
    <t>МО Адмиралтейский округ</t>
  </si>
  <si>
    <t xml:space="preserve">Приложение № 1 к Решению  </t>
  </si>
  <si>
    <t xml:space="preserve">от 18.04.2012 года № 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</si>
</sst>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.00_ ;[Red]\-#,##0.00\ "/>
    <numFmt numFmtId="167" formatCode="0.0"/>
    <numFmt numFmtId="168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FF9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1F7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3" fillId="0" borderId="0" xfId="53" applyFont="1" applyFill="1" applyAlignment="1" applyProtection="1">
      <alignment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5" fillId="0" borderId="0" xfId="53" applyFont="1" applyFill="1" applyAlignment="1" applyProtection="1">
      <alignment vertical="top"/>
      <protection locked="0"/>
    </xf>
    <xf numFmtId="0" fontId="4" fillId="0" borderId="0" xfId="53" applyFont="1" applyFill="1" applyAlignment="1" applyProtection="1">
      <alignment vertical="top"/>
      <protection locked="0"/>
    </xf>
    <xf numFmtId="3" fontId="4" fillId="0" borderId="0" xfId="53" applyNumberFormat="1" applyFont="1" applyFill="1" applyAlignment="1" applyProtection="1">
      <alignment vertical="top"/>
      <protection locked="0"/>
    </xf>
    <xf numFmtId="3" fontId="3" fillId="0" borderId="0" xfId="53" applyNumberFormat="1" applyFont="1" applyFill="1" applyAlignment="1" applyProtection="1">
      <alignment vertical="top"/>
      <protection locked="0"/>
    </xf>
    <xf numFmtId="4" fontId="3" fillId="0" borderId="0" xfId="53" applyNumberFormat="1" applyFont="1" applyFill="1" applyAlignment="1" applyProtection="1">
      <alignment vertical="top"/>
      <protection locked="0"/>
    </xf>
    <xf numFmtId="0" fontId="10" fillId="0" borderId="0" xfId="53" applyFont="1" applyFill="1" applyAlignment="1" applyProtection="1">
      <alignment vertical="center"/>
      <protection locked="0"/>
    </xf>
    <xf numFmtId="3" fontId="7" fillId="0" borderId="0" xfId="53" applyNumberFormat="1" applyFont="1" applyFill="1" applyAlignment="1" applyProtection="1">
      <alignment vertical="center"/>
      <protection locked="0"/>
    </xf>
    <xf numFmtId="3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7" fillId="33" borderId="10" xfId="53" applyFont="1" applyFill="1" applyBorder="1" applyAlignment="1" applyProtection="1">
      <alignment horizontal="center" vertical="center"/>
      <protection locked="0"/>
    </xf>
    <xf numFmtId="49" fontId="7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Alignment="1" applyProtection="1">
      <alignment/>
      <protection locked="0"/>
    </xf>
    <xf numFmtId="0" fontId="4" fillId="0" borderId="0" xfId="53" applyFont="1" applyFill="1" applyAlignment="1" applyProtection="1">
      <alignment horizontal="center"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53" applyFont="1" applyFill="1" applyAlignment="1" applyProtection="1">
      <alignment vertical="center"/>
      <protection locked="0"/>
    </xf>
    <xf numFmtId="0" fontId="3" fillId="0" borderId="0" xfId="53" applyFont="1" applyFill="1" applyAlignment="1" applyProtection="1">
      <alignment horizontal="center" vertical="center"/>
      <protection locked="0"/>
    </xf>
    <xf numFmtId="0" fontId="10" fillId="0" borderId="0" xfId="53" applyFont="1" applyFill="1" applyAlignment="1" applyProtection="1">
      <alignment vertical="top"/>
      <protection locked="0"/>
    </xf>
    <xf numFmtId="166" fontId="3" fillId="0" borderId="0" xfId="53" applyNumberFormat="1" applyFont="1" applyFill="1" applyAlignment="1" applyProtection="1">
      <alignment vertical="top"/>
      <protection locked="0"/>
    </xf>
    <xf numFmtId="0" fontId="3" fillId="0" borderId="0" xfId="53" applyFont="1" applyFill="1" applyAlignment="1" applyProtection="1">
      <alignment horizontal="center" vertical="top" wrapText="1"/>
      <protection locked="0"/>
    </xf>
    <xf numFmtId="0" fontId="11" fillId="0" borderId="0" xfId="53" applyFont="1" applyFill="1" applyAlignment="1" applyProtection="1">
      <alignment horizontal="center" vertical="top" wrapText="1"/>
      <protection locked="0"/>
    </xf>
    <xf numFmtId="0" fontId="7" fillId="0" borderId="0" xfId="53" applyFont="1" applyFill="1" applyAlignment="1" applyProtection="1">
      <alignment horizontal="center" vertical="top" wrapText="1"/>
      <protection locked="0"/>
    </xf>
    <xf numFmtId="3" fontId="7" fillId="0" borderId="0" xfId="53" applyNumberFormat="1" applyFont="1" applyFill="1" applyAlignment="1" applyProtection="1">
      <alignment horizontal="center" vertical="top" wrapText="1"/>
      <protection locked="0"/>
    </xf>
    <xf numFmtId="0" fontId="6" fillId="0" borderId="0" xfId="53" applyFont="1" applyFill="1" applyAlignment="1" applyProtection="1">
      <alignment vertical="top"/>
      <protection locked="0"/>
    </xf>
    <xf numFmtId="167" fontId="7" fillId="33" borderId="10" xfId="53" applyNumberFormat="1" applyFont="1" applyFill="1" applyBorder="1" applyAlignment="1" applyProtection="1">
      <alignment horizontal="center" vertical="center"/>
      <protection locked="0"/>
    </xf>
    <xf numFmtId="49" fontId="7" fillId="34" borderId="10" xfId="53" applyNumberFormat="1" applyFont="1" applyFill="1" applyBorder="1" applyAlignment="1" applyProtection="1">
      <alignment horizontal="center" vertical="center"/>
      <protection locked="0"/>
    </xf>
    <xf numFmtId="49" fontId="8" fillId="34" borderId="11" xfId="52" applyNumberFormat="1" applyFont="1" applyFill="1" applyBorder="1" applyAlignment="1">
      <alignment wrapText="1"/>
      <protection/>
    </xf>
    <xf numFmtId="49" fontId="8" fillId="34" borderId="11" xfId="52" applyNumberFormat="1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 applyProtection="1">
      <alignment horizontal="center" vertical="center"/>
      <protection locked="0"/>
    </xf>
    <xf numFmtId="167" fontId="13" fillId="0" borderId="10" xfId="53" applyNumberFormat="1" applyFont="1" applyFill="1" applyBorder="1" applyAlignment="1" applyProtection="1">
      <alignment horizontal="center" vertical="center"/>
      <protection locked="0"/>
    </xf>
    <xf numFmtId="3" fontId="13" fillId="0" borderId="10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Alignment="1">
      <alignment wrapText="1"/>
      <protection/>
    </xf>
    <xf numFmtId="3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3" applyFont="1" applyFill="1" applyBorder="1" applyAlignment="1" applyProtection="1">
      <alignment horizontal="left" vertical="top" wrapText="1"/>
      <protection locked="0"/>
    </xf>
    <xf numFmtId="49" fontId="1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53" applyFont="1" applyFill="1" applyBorder="1" applyAlignment="1" applyProtection="1">
      <alignment horizontal="center" vertical="top"/>
      <protection locked="0"/>
    </xf>
    <xf numFmtId="3" fontId="13" fillId="0" borderId="10" xfId="53" applyNumberFormat="1" applyFont="1" applyFill="1" applyBorder="1" applyAlignment="1" applyProtection="1">
      <alignment horizontal="center" vertical="top"/>
      <protection locked="0"/>
    </xf>
    <xf numFmtId="167" fontId="13" fillId="0" borderId="10" xfId="53" applyNumberFormat="1" applyFont="1" applyFill="1" applyBorder="1" applyAlignment="1" applyProtection="1">
      <alignment horizontal="center" vertical="top"/>
      <protection locked="0"/>
    </xf>
    <xf numFmtId="49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3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top"/>
      <protection locked="0"/>
    </xf>
    <xf numFmtId="0" fontId="13" fillId="0" borderId="0" xfId="53" applyFont="1" applyFill="1" applyAlignment="1" applyProtection="1">
      <alignment vertical="top" wrapText="1"/>
      <protection locked="0"/>
    </xf>
    <xf numFmtId="0" fontId="13" fillId="0" borderId="0" xfId="53" applyFont="1" applyFill="1" applyAlignment="1" applyProtection="1">
      <alignment horizontal="center" vertical="top"/>
      <protection locked="0"/>
    </xf>
    <xf numFmtId="3" fontId="13" fillId="0" borderId="0" xfId="53" applyNumberFormat="1" applyFont="1" applyFill="1" applyAlignment="1" applyProtection="1">
      <alignment vertical="top"/>
      <protection locked="0"/>
    </xf>
    <xf numFmtId="3" fontId="13" fillId="0" borderId="0" xfId="53" applyNumberFormat="1" applyFont="1" applyFill="1" applyAlignment="1" applyProtection="1">
      <alignment horizontal="center" vertical="top"/>
      <protection locked="0"/>
    </xf>
    <xf numFmtId="0" fontId="13" fillId="0" borderId="10" xfId="53" applyFont="1" applyFill="1" applyBorder="1" applyAlignment="1" applyProtection="1">
      <alignment horizontal="center" vertical="top" wrapText="1"/>
      <protection locked="0"/>
    </xf>
    <xf numFmtId="3" fontId="1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53" applyFont="1" applyFill="1" applyBorder="1" applyAlignment="1" applyProtection="1">
      <alignment horizontal="center" vertical="top" wrapText="1"/>
      <protection locked="0"/>
    </xf>
    <xf numFmtId="0" fontId="13" fillId="0" borderId="12" xfId="53" applyFont="1" applyFill="1" applyBorder="1" applyAlignment="1" applyProtection="1">
      <alignment horizontal="center" vertical="top"/>
      <protection locked="0"/>
    </xf>
    <xf numFmtId="3" fontId="13" fillId="0" borderId="12" xfId="53" applyNumberFormat="1" applyFont="1" applyFill="1" applyBorder="1" applyAlignment="1" applyProtection="1">
      <alignment horizontal="center" vertical="top"/>
      <protection locked="0"/>
    </xf>
    <xf numFmtId="2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2" xfId="53" applyFont="1" applyFill="1" applyBorder="1" applyAlignment="1" applyProtection="1">
      <alignment horizontal="center" vertical="top" wrapText="1"/>
      <protection locked="0"/>
    </xf>
    <xf numFmtId="0" fontId="7" fillId="0" borderId="12" xfId="53" applyFont="1" applyFill="1" applyBorder="1" applyAlignment="1" applyProtection="1">
      <alignment horizontal="center" vertical="top"/>
      <protection locked="0"/>
    </xf>
    <xf numFmtId="3" fontId="7" fillId="0" borderId="12" xfId="53" applyNumberFormat="1" applyFont="1" applyFill="1" applyBorder="1" applyAlignment="1" applyProtection="1">
      <alignment horizontal="center" vertical="center"/>
      <protection locked="0"/>
    </xf>
    <xf numFmtId="167" fontId="7" fillId="0" borderId="10" xfId="53" applyNumberFormat="1" applyFont="1" applyFill="1" applyBorder="1" applyAlignment="1" applyProtection="1">
      <alignment horizontal="center" vertical="center"/>
      <protection locked="0"/>
    </xf>
    <xf numFmtId="3" fontId="7" fillId="35" borderId="10" xfId="53" applyNumberFormat="1" applyFont="1" applyFill="1" applyBorder="1" applyAlignment="1" applyProtection="1">
      <alignment horizontal="center" vertical="center"/>
      <protection locked="0"/>
    </xf>
    <xf numFmtId="167" fontId="7" fillId="35" borderId="10" xfId="53" applyNumberFormat="1" applyFont="1" applyFill="1" applyBorder="1" applyAlignment="1" applyProtection="1">
      <alignment horizontal="center" vertical="center"/>
      <protection locked="0"/>
    </xf>
    <xf numFmtId="0" fontId="7" fillId="36" borderId="10" xfId="53" applyFont="1" applyFill="1" applyBorder="1" applyAlignment="1" applyProtection="1">
      <alignment horizontal="left" vertical="top" wrapText="1"/>
      <protection locked="0"/>
    </xf>
    <xf numFmtId="49" fontId="7" fillId="36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53" applyFont="1" applyFill="1" applyBorder="1" applyAlignment="1" applyProtection="1">
      <alignment horizontal="center" vertical="top"/>
      <protection locked="0"/>
    </xf>
    <xf numFmtId="167" fontId="7" fillId="36" borderId="10" xfId="53" applyNumberFormat="1" applyFont="1" applyFill="1" applyBorder="1" applyAlignment="1" applyProtection="1">
      <alignment horizontal="center" vertical="center"/>
      <protection locked="0"/>
    </xf>
    <xf numFmtId="0" fontId="13" fillId="0" borderId="10" xfId="52" applyFont="1" applyBorder="1" applyAlignment="1">
      <alignment horizontal="left" wrapText="1"/>
      <protection/>
    </xf>
    <xf numFmtId="0" fontId="7" fillId="5" borderId="10" xfId="52" applyFont="1" applyFill="1" applyBorder="1" applyAlignment="1">
      <alignment horizontal="left" wrapText="1"/>
      <protection/>
    </xf>
    <xf numFmtId="3" fontId="7" fillId="5" borderId="10" xfId="53" applyNumberFormat="1" applyFont="1" applyFill="1" applyBorder="1" applyAlignment="1" applyProtection="1">
      <alignment horizontal="center" vertical="center"/>
      <protection locked="0"/>
    </xf>
    <xf numFmtId="167" fontId="7" fillId="5" borderId="10" xfId="53" applyNumberFormat="1" applyFont="1" applyFill="1" applyBorder="1" applyAlignment="1" applyProtection="1">
      <alignment horizontal="center" vertical="center"/>
      <protection locked="0"/>
    </xf>
    <xf numFmtId="49" fontId="13" fillId="0" borderId="10" xfId="53" applyNumberFormat="1" applyFont="1" applyFill="1" applyBorder="1" applyAlignment="1" applyProtection="1">
      <alignment horizontal="center" vertical="center"/>
      <protection locked="0"/>
    </xf>
    <xf numFmtId="0" fontId="13" fillId="37" borderId="10" xfId="52" applyFont="1" applyFill="1" applyBorder="1" applyAlignment="1">
      <alignment horizontal="left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 locked="0"/>
    </xf>
    <xf numFmtId="0" fontId="1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53" applyFont="1" applyFill="1" applyBorder="1" applyAlignment="1" applyProtection="1">
      <alignment horizontal="center" vertical="center"/>
      <protection locked="0"/>
    </xf>
    <xf numFmtId="167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3" applyNumberFormat="1" applyFont="1" applyFill="1" applyBorder="1" applyAlignment="1" applyProtection="1">
      <alignment horizontal="center" vertical="center"/>
      <protection locked="0"/>
    </xf>
    <xf numFmtId="0" fontId="13" fillId="0" borderId="13" xfId="53" applyFont="1" applyBorder="1" applyAlignment="1">
      <alignment wrapText="1"/>
      <protection/>
    </xf>
    <xf numFmtId="0" fontId="7" fillId="36" borderId="10" xfId="53" applyFont="1" applyFill="1" applyBorder="1" applyAlignment="1" applyProtection="1">
      <alignment horizontal="center"/>
      <protection locked="0"/>
    </xf>
    <xf numFmtId="167" fontId="7" fillId="36" borderId="10" xfId="53" applyNumberFormat="1" applyFont="1" applyFill="1" applyBorder="1" applyAlignment="1" applyProtection="1">
      <alignment horizontal="center" vertical="top"/>
      <protection locked="0"/>
    </xf>
    <xf numFmtId="49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7" fillId="0" borderId="10" xfId="53" applyFont="1" applyFill="1" applyBorder="1" applyAlignment="1" applyProtection="1">
      <alignment horizontal="center" vertical="top" wrapText="1"/>
      <protection locked="0"/>
    </xf>
    <xf numFmtId="49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3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167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53" applyFont="1" applyFill="1" applyBorder="1" applyAlignment="1" applyProtection="1">
      <alignment vertical="top" wrapText="1"/>
      <protection locked="0"/>
    </xf>
    <xf numFmtId="49" fontId="7" fillId="36" borderId="10" xfId="53" applyNumberFormat="1" applyFont="1" applyFill="1" applyBorder="1" applyAlignment="1" applyProtection="1">
      <alignment horizontal="center" vertical="top"/>
      <protection locked="0"/>
    </xf>
    <xf numFmtId="49" fontId="7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13" fillId="38" borderId="14" xfId="0" applyNumberFormat="1" applyFont="1" applyFill="1" applyBorder="1" applyAlignment="1">
      <alignment horizontal="left" wrapText="1"/>
    </xf>
    <xf numFmtId="49" fontId="13" fillId="37" borderId="10" xfId="53" applyNumberFormat="1" applyFont="1" applyFill="1" applyBorder="1" applyAlignment="1" applyProtection="1">
      <alignment horizontal="center" vertical="center"/>
      <protection locked="0"/>
    </xf>
    <xf numFmtId="49" fontId="13" fillId="37" borderId="10" xfId="52" applyNumberFormat="1" applyFont="1" applyFill="1" applyBorder="1" applyAlignment="1">
      <alignment wrapText="1"/>
      <protection/>
    </xf>
    <xf numFmtId="49" fontId="13" fillId="37" borderId="10" xfId="53" applyNumberFormat="1" applyFont="1" applyFill="1" applyBorder="1" applyAlignment="1" applyProtection="1">
      <alignment horizontal="center" vertical="center" wrapText="1"/>
      <protection locked="0"/>
    </xf>
    <xf numFmtId="3" fontId="13" fillId="37" borderId="10" xfId="53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>
      <alignment horizontal="left" wrapText="1"/>
    </xf>
    <xf numFmtId="49" fontId="13" fillId="0" borderId="10" xfId="53" applyNumberFormat="1" applyFont="1" applyFill="1" applyBorder="1" applyAlignment="1">
      <alignment horizontal="left" wrapText="1"/>
      <protection/>
    </xf>
    <xf numFmtId="49" fontId="13" fillId="0" borderId="11" xfId="53" applyNumberFormat="1" applyFont="1" applyFill="1" applyBorder="1" applyAlignment="1">
      <alignment wrapText="1"/>
      <protection/>
    </xf>
    <xf numFmtId="49" fontId="7" fillId="34" borderId="11" xfId="53" applyNumberFormat="1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 applyProtection="1">
      <alignment horizontal="left" vertical="center" wrapText="1"/>
      <protection locked="0"/>
    </xf>
    <xf numFmtId="49" fontId="13" fillId="0" borderId="13" xfId="0" applyNumberFormat="1" applyFont="1" applyFill="1" applyBorder="1" applyAlignment="1">
      <alignment horizontal="left" wrapText="1"/>
    </xf>
    <xf numFmtId="49" fontId="13" fillId="0" borderId="13" xfId="53" applyNumberFormat="1" applyFont="1" applyFill="1" applyBorder="1" applyAlignment="1">
      <alignment wrapText="1"/>
      <protection/>
    </xf>
    <xf numFmtId="49" fontId="13" fillId="0" borderId="13" xfId="53" applyNumberFormat="1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justify"/>
      <protection/>
    </xf>
    <xf numFmtId="49" fontId="13" fillId="37" borderId="13" xfId="53" applyNumberFormat="1" applyFont="1" applyFill="1" applyBorder="1" applyAlignment="1">
      <alignment wrapText="1"/>
      <protection/>
    </xf>
    <xf numFmtId="49" fontId="13" fillId="0" borderId="11" xfId="54" applyNumberFormat="1" applyFont="1" applyFill="1" applyBorder="1" applyAlignment="1">
      <alignment wrapText="1"/>
      <protection/>
    </xf>
    <xf numFmtId="0" fontId="13" fillId="37" borderId="10" xfId="52" applyFont="1" applyFill="1" applyBorder="1" applyAlignment="1">
      <alignment wrapText="1"/>
      <protection/>
    </xf>
    <xf numFmtId="0" fontId="14" fillId="0" borderId="0" xfId="0" applyFont="1" applyAlignment="1">
      <alignment wrapText="1"/>
    </xf>
    <xf numFmtId="165" fontId="13" fillId="0" borderId="11" xfId="53" applyNumberFormat="1" applyFont="1" applyFill="1" applyBorder="1" applyAlignment="1">
      <alignment horizontal="left" vertical="center" wrapText="1"/>
      <protection/>
    </xf>
    <xf numFmtId="49" fontId="7" fillId="39" borderId="10" xfId="53" applyNumberFormat="1" applyFont="1" applyFill="1" applyBorder="1" applyAlignment="1" applyProtection="1">
      <alignment horizontal="center" vertical="center"/>
      <protection locked="0"/>
    </xf>
    <xf numFmtId="49" fontId="8" fillId="39" borderId="10" xfId="53" applyNumberFormat="1" applyFont="1" applyFill="1" applyBorder="1" applyAlignment="1">
      <alignment horizontal="left" wrapText="1"/>
      <protection/>
    </xf>
    <xf numFmtId="49" fontId="7" fillId="39" borderId="10" xfId="53" applyNumberFormat="1" applyFont="1" applyFill="1" applyBorder="1" applyAlignment="1" applyProtection="1">
      <alignment horizontal="center" vertical="center" wrapText="1"/>
      <protection locked="0"/>
    </xf>
    <xf numFmtId="3" fontId="7" fillId="39" borderId="10" xfId="53" applyNumberFormat="1" applyFont="1" applyFill="1" applyBorder="1" applyAlignment="1" applyProtection="1">
      <alignment horizontal="center" vertical="center"/>
      <protection locked="0"/>
    </xf>
    <xf numFmtId="49" fontId="8" fillId="0" borderId="11" xfId="53" applyNumberFormat="1" applyFont="1" applyFill="1" applyBorder="1" applyAlignment="1">
      <alignment horizontal="left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52" applyNumberFormat="1" applyFont="1" applyFill="1" applyBorder="1" applyAlignment="1">
      <alignment horizontal="left" wrapText="1"/>
      <protection/>
    </xf>
    <xf numFmtId="0" fontId="7" fillId="36" borderId="10" xfId="53" applyFont="1" applyFill="1" applyBorder="1" applyAlignment="1" applyProtection="1">
      <alignment horizontal="left" vertical="center" wrapText="1"/>
      <protection locked="0"/>
    </xf>
    <xf numFmtId="49" fontId="12" fillId="37" borderId="11" xfId="53" applyNumberFormat="1" applyFont="1" applyFill="1" applyBorder="1" applyAlignment="1">
      <alignment wrapText="1"/>
      <protection/>
    </xf>
    <xf numFmtId="49" fontId="12" fillId="0" borderId="11" xfId="53" applyNumberFormat="1" applyFont="1" applyFill="1" applyBorder="1" applyAlignment="1">
      <alignment wrapText="1"/>
      <protection/>
    </xf>
    <xf numFmtId="49" fontId="12" fillId="37" borderId="11" xfId="52" applyNumberFormat="1" applyFont="1" applyFill="1" applyBorder="1" applyAlignment="1">
      <alignment wrapText="1"/>
      <protection/>
    </xf>
    <xf numFmtId="49" fontId="12" fillId="37" borderId="11" xfId="53" applyNumberFormat="1" applyFont="1" applyFill="1" applyBorder="1" applyAlignment="1">
      <alignment horizontal="left" wrapText="1"/>
      <protection/>
    </xf>
    <xf numFmtId="49" fontId="12" fillId="37" borderId="11" xfId="52" applyNumberFormat="1" applyFont="1" applyFill="1" applyBorder="1" applyAlignment="1">
      <alignment horizontal="left" wrapText="1"/>
      <protection/>
    </xf>
    <xf numFmtId="49" fontId="8" fillId="36" borderId="11" xfId="53" applyNumberFormat="1" applyFont="1" applyFill="1" applyBorder="1" applyAlignment="1">
      <alignment wrapText="1"/>
      <protection/>
    </xf>
    <xf numFmtId="49" fontId="7" fillId="37" borderId="10" xfId="53" applyNumberFormat="1" applyFont="1" applyFill="1" applyBorder="1" applyAlignment="1" applyProtection="1">
      <alignment horizontal="center" vertical="center"/>
      <protection locked="0"/>
    </xf>
    <xf numFmtId="49" fontId="8" fillId="37" borderId="11" xfId="52" applyNumberFormat="1" applyFont="1" applyFill="1" applyBorder="1" applyAlignment="1">
      <alignment wrapText="1"/>
      <protection/>
    </xf>
    <xf numFmtId="49" fontId="8" fillId="37" borderId="11" xfId="52" applyNumberFormat="1" applyFont="1" applyFill="1" applyBorder="1" applyAlignment="1">
      <alignment horizontal="center" wrapText="1"/>
      <protection/>
    </xf>
    <xf numFmtId="49" fontId="8" fillId="37" borderId="14" xfId="52" applyNumberFormat="1" applyFont="1" applyFill="1" applyBorder="1" applyAlignment="1">
      <alignment horizontal="center" wrapText="1"/>
      <protection/>
    </xf>
    <xf numFmtId="3" fontId="7" fillId="37" borderId="10" xfId="53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justify"/>
    </xf>
    <xf numFmtId="49" fontId="7" fillId="37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37" borderId="11" xfId="53" applyFont="1" applyFill="1" applyBorder="1" applyAlignment="1" applyProtection="1">
      <alignment horizontal="left" vertical="center" wrapText="1"/>
      <protection locked="0"/>
    </xf>
    <xf numFmtId="0" fontId="7" fillId="37" borderId="10" xfId="53" applyFont="1" applyFill="1" applyBorder="1" applyAlignment="1" applyProtection="1">
      <alignment horizontal="center" vertical="center"/>
      <protection locked="0"/>
    </xf>
    <xf numFmtId="49" fontId="12" fillId="0" borderId="11" xfId="53" applyNumberFormat="1" applyFont="1" applyFill="1" applyBorder="1" applyAlignment="1">
      <alignment horizontal="left" wrapText="1"/>
      <protection/>
    </xf>
    <xf numFmtId="0" fontId="7" fillId="36" borderId="11" xfId="53" applyFont="1" applyFill="1" applyBorder="1" applyAlignment="1" applyProtection="1">
      <alignment horizontal="left" vertical="center" wrapText="1"/>
      <protection locked="0"/>
    </xf>
    <xf numFmtId="49" fontId="12" fillId="37" borderId="11" xfId="52" applyNumberFormat="1" applyFont="1" applyFill="1" applyBorder="1" applyAlignment="1">
      <alignment horizontal="left" vertical="top" wrapText="1"/>
      <protection/>
    </xf>
    <xf numFmtId="49" fontId="8" fillId="37" borderId="11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3" fillId="33" borderId="10" xfId="53" applyNumberFormat="1" applyFont="1" applyFill="1" applyBorder="1" applyAlignment="1" applyProtection="1">
      <alignment horizontal="center" vertical="top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 locked="0"/>
    </xf>
    <xf numFmtId="49" fontId="7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3" applyNumberFormat="1" applyFont="1" applyFill="1" applyBorder="1" applyAlignment="1" applyProtection="1">
      <alignment horizontal="center" vertical="top"/>
      <protection locked="0"/>
    </xf>
    <xf numFmtId="0" fontId="7" fillId="0" borderId="10" xfId="53" applyFont="1" applyFill="1" applyBorder="1" applyAlignment="1" applyProtection="1">
      <alignment horizontal="center" vertical="center"/>
      <protection locked="0"/>
    </xf>
    <xf numFmtId="49" fontId="13" fillId="0" borderId="10" xfId="52" applyNumberFormat="1" applyFont="1" applyBorder="1" applyAlignment="1">
      <alignment horizont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9" fontId="7" fillId="5" borderId="10" xfId="52" applyNumberFormat="1" applyFont="1" applyFill="1" applyBorder="1" applyAlignment="1">
      <alignment horizontal="center"/>
      <protection/>
    </xf>
    <xf numFmtId="49" fontId="7" fillId="5" borderId="10" xfId="52" applyNumberFormat="1" applyFont="1" applyFill="1" applyBorder="1" applyAlignment="1">
      <alignment horizontal="center" vertical="center" wrapText="1"/>
      <protection/>
    </xf>
    <xf numFmtId="49" fontId="13" fillId="37" borderId="10" xfId="52" applyNumberFormat="1" applyFont="1" applyFill="1" applyBorder="1" applyAlignment="1">
      <alignment horizontal="center"/>
      <protection/>
    </xf>
    <xf numFmtId="49" fontId="13" fillId="37" borderId="10" xfId="52" applyNumberFormat="1" applyFont="1" applyFill="1" applyBorder="1" applyAlignment="1">
      <alignment horizontal="center" vertical="center" wrapText="1"/>
      <protection/>
    </xf>
    <xf numFmtId="49" fontId="13" fillId="0" borderId="10" xfId="52" applyNumberFormat="1" applyFont="1" applyFill="1" applyBorder="1" applyAlignment="1">
      <alignment horizontal="center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0" fontId="7" fillId="36" borderId="10" xfId="53" applyFont="1" applyFill="1" applyBorder="1" applyAlignment="1">
      <alignment horizontal="left" wrapText="1"/>
      <protection/>
    </xf>
    <xf numFmtId="0" fontId="13" fillId="38" borderId="10" xfId="53" applyFont="1" applyFill="1" applyBorder="1" applyAlignment="1">
      <alignment horizontal="left" wrapText="1"/>
      <protection/>
    </xf>
    <xf numFmtId="0" fontId="13" fillId="0" borderId="10" xfId="53" applyFont="1" applyBorder="1" applyAlignment="1">
      <alignment horizontal="left" wrapText="1"/>
      <protection/>
    </xf>
    <xf numFmtId="49" fontId="7" fillId="36" borderId="10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left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49" fontId="8" fillId="37" borderId="11" xfId="53" applyNumberFormat="1" applyFont="1" applyFill="1" applyBorder="1" applyAlignment="1">
      <alignment horizontal="left" vertical="center" wrapText="1"/>
      <protection/>
    </xf>
    <xf numFmtId="49" fontId="8" fillId="37" borderId="10" xfId="52" applyNumberFormat="1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 applyProtection="1">
      <alignment horizontal="center" vertical="top" wrapText="1"/>
      <protection locked="0"/>
    </xf>
    <xf numFmtId="49" fontId="15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3" applyFont="1" applyFill="1" applyBorder="1" applyAlignment="1" applyProtection="1">
      <alignment horizontal="left" vertical="top" wrapText="1"/>
      <protection locked="0"/>
    </xf>
    <xf numFmtId="0" fontId="16" fillId="0" borderId="0" xfId="53" applyFont="1" applyFill="1" applyAlignment="1" applyProtection="1">
      <alignment vertical="top" wrapText="1"/>
      <protection locked="0"/>
    </xf>
    <xf numFmtId="0" fontId="16" fillId="0" borderId="0" xfId="53" applyFont="1" applyFill="1" applyAlignment="1" applyProtection="1">
      <alignment horizontal="center" vertical="top"/>
      <protection locked="0"/>
    </xf>
    <xf numFmtId="0" fontId="16" fillId="0" borderId="0" xfId="53" applyFont="1" applyFill="1" applyAlignment="1" applyProtection="1">
      <alignment vertical="top"/>
      <protection locked="0"/>
    </xf>
    <xf numFmtId="3" fontId="16" fillId="0" borderId="0" xfId="53" applyNumberFormat="1" applyFont="1" applyFill="1" applyAlignment="1" applyProtection="1">
      <alignment vertical="top"/>
      <protection locked="0"/>
    </xf>
    <xf numFmtId="3" fontId="16" fillId="0" borderId="0" xfId="53" applyNumberFormat="1" applyFont="1" applyFill="1" applyAlignment="1" applyProtection="1">
      <alignment horizontal="center" vertical="top"/>
      <protection locked="0"/>
    </xf>
    <xf numFmtId="167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7" fillId="39" borderId="10" xfId="53" applyNumberFormat="1" applyFont="1" applyFill="1" applyBorder="1" applyAlignment="1" applyProtection="1">
      <alignment horizontal="center" vertical="top"/>
      <protection locked="0"/>
    </xf>
    <xf numFmtId="0" fontId="7" fillId="35" borderId="10" xfId="53" applyFont="1" applyFill="1" applyBorder="1" applyAlignment="1" applyProtection="1">
      <alignment horizontal="left" vertical="center" wrapText="1"/>
      <protection locked="0"/>
    </xf>
    <xf numFmtId="0" fontId="7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7" fillId="35" borderId="10" xfId="53" applyFont="1" applyFill="1" applyBorder="1" applyAlignment="1" applyProtection="1">
      <alignment horizontal="left" vertical="center"/>
      <protection locked="0"/>
    </xf>
    <xf numFmtId="0" fontId="7" fillId="40" borderId="10" xfId="53" applyFont="1" applyFill="1" applyBorder="1" applyAlignment="1" applyProtection="1">
      <alignment horizontal="center" vertical="center"/>
      <protection locked="0"/>
    </xf>
    <xf numFmtId="49" fontId="7" fillId="37" borderId="10" xfId="53" applyNumberFormat="1" applyFont="1" applyFill="1" applyBorder="1" applyAlignment="1">
      <alignment horizontal="left" wrapText="1"/>
      <protection/>
    </xf>
    <xf numFmtId="49" fontId="7" fillId="37" borderId="10" xfId="52" applyNumberFormat="1" applyFont="1" applyFill="1" applyBorder="1" applyAlignment="1">
      <alignment wrapText="1"/>
      <protection/>
    </xf>
    <xf numFmtId="0" fontId="7" fillId="37" borderId="10" xfId="52" applyFont="1" applyFill="1" applyBorder="1" applyAlignment="1">
      <alignment wrapText="1"/>
      <protection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49" fontId="13" fillId="39" borderId="10" xfId="53" applyNumberFormat="1" applyFont="1" applyFill="1" applyBorder="1" applyAlignment="1" applyProtection="1">
      <alignment horizontal="center" vertical="top"/>
      <protection locked="0"/>
    </xf>
    <xf numFmtId="0" fontId="7" fillId="39" borderId="10" xfId="53" applyFont="1" applyFill="1" applyBorder="1" applyAlignment="1" applyProtection="1">
      <alignment horizontal="left" vertical="center" wrapText="1"/>
      <protection locked="0"/>
    </xf>
    <xf numFmtId="0" fontId="7" fillId="0" borderId="10" xfId="53" applyFont="1" applyFill="1" applyBorder="1" applyAlignment="1" applyProtection="1">
      <alignment horizontal="left" vertical="top" wrapText="1"/>
      <protection locked="0"/>
    </xf>
    <xf numFmtId="0" fontId="7" fillId="0" borderId="10" xfId="52" applyFont="1" applyFill="1" applyBorder="1" applyAlignment="1">
      <alignment wrapText="1"/>
      <protection/>
    </xf>
    <xf numFmtId="49" fontId="8" fillId="37" borderId="11" xfId="53" applyNumberFormat="1" applyFont="1" applyFill="1" applyBorder="1" applyAlignment="1">
      <alignment wrapText="1"/>
      <protection/>
    </xf>
    <xf numFmtId="49" fontId="12" fillId="0" borderId="10" xfId="52" applyNumberFormat="1" applyFont="1" applyFill="1" applyBorder="1" applyAlignment="1">
      <alignment wrapText="1"/>
      <protection/>
    </xf>
    <xf numFmtId="49" fontId="8" fillId="37" borderId="11" xfId="52" applyNumberFormat="1" applyFont="1" applyFill="1" applyBorder="1" applyAlignment="1">
      <alignment horizontal="left" wrapText="1"/>
      <protection/>
    </xf>
    <xf numFmtId="3" fontId="13" fillId="37" borderId="0" xfId="53" applyNumberFormat="1" applyFont="1" applyFill="1" applyAlignment="1" applyProtection="1">
      <alignment vertical="top"/>
      <protection locked="0"/>
    </xf>
    <xf numFmtId="3" fontId="13" fillId="37" borderId="0" xfId="53" applyNumberFormat="1" applyFont="1" applyFill="1" applyAlignment="1" applyProtection="1">
      <alignment horizontal="center" vertical="top"/>
      <protection locked="0"/>
    </xf>
    <xf numFmtId="167" fontId="7" fillId="39" borderId="10" xfId="53" applyNumberFormat="1" applyFont="1" applyFill="1" applyBorder="1" applyAlignment="1" applyProtection="1">
      <alignment horizontal="center" vertical="center"/>
      <protection locked="0"/>
    </xf>
    <xf numFmtId="167" fontId="7" fillId="37" borderId="10" xfId="53" applyNumberFormat="1" applyFont="1" applyFill="1" applyBorder="1" applyAlignment="1" applyProtection="1">
      <alignment horizontal="center" vertical="center"/>
      <protection locked="0"/>
    </xf>
    <xf numFmtId="167" fontId="13" fillId="37" borderId="10" xfId="53" applyNumberFormat="1" applyFont="1" applyFill="1" applyBorder="1" applyAlignment="1" applyProtection="1">
      <alignment horizontal="center" vertical="center"/>
      <protection locked="0"/>
    </xf>
    <xf numFmtId="167" fontId="7" fillId="34" borderId="10" xfId="53" applyNumberFormat="1" applyFont="1" applyFill="1" applyBorder="1" applyAlignment="1" applyProtection="1">
      <alignment horizontal="center" vertical="center"/>
      <protection locked="0"/>
    </xf>
    <xf numFmtId="167" fontId="7" fillId="33" borderId="10" xfId="53" applyNumberFormat="1" applyFont="1" applyFill="1" applyBorder="1" applyAlignment="1" applyProtection="1">
      <alignment horizontal="center" vertical="center"/>
      <protection/>
    </xf>
    <xf numFmtId="0" fontId="7" fillId="0" borderId="0" xfId="53" applyFont="1" applyFill="1" applyAlignment="1" applyProtection="1">
      <alignment horizontal="center" vertical="top" wrapText="1"/>
      <protection locked="0"/>
    </xf>
    <xf numFmtId="0" fontId="5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085;&#1072;\Desktop\&#1041;&#1070;&#1044;&#1046;&#1045;&#1058;%202012\&#1057;&#1074;&#1086;&#1076;&#1085;&#1072;&#1103;%20&#1073;&#1102;&#1076;&#1078;.%20&#1088;&#1086;&#1089;&#1087;&#1080;&#1089;&#1100;%202012&#1075;\&#1056;&#1086;&#1089;&#1087;&#1080;&#1089;&#1100;%202012%20&#1075;&#1086;&#1076;\&#8470;2%20&#1056;&#1072;&#1089;&#1093;&#1086;&#1076;&#1099;%20&#1089;&#1074;&#1086;&#1076;&#1085;&#1072;&#1103;%20&#1073;&#1102;&#1076;&#1078;&#1077;&#1090;&#1085;&#1072;&#1103;%20&#1088;&#1086;&#1089;&#1087;&#1080;&#1089;&#1100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2 с планом 2011г"/>
      <sheetName val="БЮДЖЕТ 2012 ПРОЕКТ"/>
      <sheetName val="БЮДЖЕТ 2012 1 Чтение"/>
      <sheetName val="БЮДЖЕТ 2012 2 Чтение"/>
      <sheetName val="Ропись 2012"/>
      <sheetName val="Ропись 2012 спр. 1"/>
      <sheetName val="Кассовый план новый"/>
      <sheetName val="Кассовый план  спр.№1"/>
    </sheetNames>
    <sheetDataSet>
      <sheetData sheetId="7">
        <row r="210">
          <cell r="B210" t="str">
    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5"/>
  <sheetViews>
    <sheetView showGridLines="0" showZeros="0" tabSelected="1" view="pageBreakPreview" zoomScale="90" zoomScaleNormal="90" zoomScaleSheetLayoutView="90" zoomScalePageLayoutView="0" workbookViewId="0" topLeftCell="A1">
      <selection activeCell="D4" sqref="D4"/>
    </sheetView>
  </sheetViews>
  <sheetFormatPr defaultColWidth="9.140625" defaultRowHeight="15"/>
  <cols>
    <col min="1" max="1" width="11.8515625" style="42" customWidth="1"/>
    <col min="2" max="2" width="43.28125" style="43" customWidth="1"/>
    <col min="3" max="3" width="11.28125" style="43" customWidth="1"/>
    <col min="4" max="4" width="26.28125" style="44" customWidth="1"/>
    <col min="5" max="5" width="16.28125" style="42" customWidth="1"/>
    <col min="6" max="6" width="15.28125" style="45" customWidth="1"/>
    <col min="7" max="7" width="18.7109375" style="46" customWidth="1"/>
    <col min="8" max="8" width="14.7109375" style="1" customWidth="1"/>
    <col min="9" max="9" width="10.7109375" style="1" customWidth="1"/>
    <col min="10" max="16384" width="9.140625" style="1" customWidth="1"/>
  </cols>
  <sheetData>
    <row r="2" ht="15">
      <c r="F2" s="45" t="s">
        <v>359</v>
      </c>
    </row>
    <row r="3" ht="15">
      <c r="F3" s="45" t="s">
        <v>357</v>
      </c>
    </row>
    <row r="4" spans="6:7" ht="15">
      <c r="F4" s="188" t="s">
        <v>358</v>
      </c>
      <c r="G4" s="189"/>
    </row>
    <row r="5" spans="6:7" ht="15">
      <c r="F5" s="188" t="s">
        <v>360</v>
      </c>
      <c r="G5" s="189"/>
    </row>
    <row r="6" spans="1:7" s="3" customFormat="1" ht="19.5" customHeight="1">
      <c r="A6" s="42"/>
      <c r="B6" s="195" t="s">
        <v>355</v>
      </c>
      <c r="C6" s="196"/>
      <c r="D6" s="196"/>
      <c r="E6" s="23"/>
      <c r="F6" s="24"/>
      <c r="G6" s="24"/>
    </row>
    <row r="7" spans="1:7" s="3" customFormat="1" ht="32.25" customHeight="1">
      <c r="A7" s="42"/>
      <c r="B7" s="196"/>
      <c r="C7" s="196"/>
      <c r="D7" s="196"/>
      <c r="E7" s="23"/>
      <c r="F7" s="24"/>
      <c r="G7" s="23"/>
    </row>
    <row r="8" spans="1:7" s="3" customFormat="1" ht="15.75">
      <c r="A8" s="42"/>
      <c r="B8" s="23"/>
      <c r="C8" s="23"/>
      <c r="D8" s="23"/>
      <c r="E8" s="23"/>
      <c r="F8" s="24"/>
      <c r="G8" s="23"/>
    </row>
    <row r="9" spans="1:7" s="3" customFormat="1" ht="15.75">
      <c r="A9" s="42"/>
      <c r="B9" s="22"/>
      <c r="C9" s="22"/>
      <c r="D9" s="22"/>
      <c r="E9" s="22"/>
      <c r="F9" s="24" t="s">
        <v>163</v>
      </c>
      <c r="G9" s="22"/>
    </row>
    <row r="10" spans="1:7" s="21" customFormat="1" ht="45" customHeight="1">
      <c r="A10" s="47" t="s">
        <v>162</v>
      </c>
      <c r="B10" s="47" t="s">
        <v>60</v>
      </c>
      <c r="C10" s="47" t="s">
        <v>161</v>
      </c>
      <c r="D10" s="47" t="s">
        <v>160</v>
      </c>
      <c r="E10" s="47" t="s">
        <v>221</v>
      </c>
      <c r="F10" s="48" t="s">
        <v>59</v>
      </c>
      <c r="G10" s="48" t="s">
        <v>58</v>
      </c>
    </row>
    <row r="11" spans="1:7" s="2" customFormat="1" ht="15">
      <c r="A11" s="37"/>
      <c r="B11" s="49">
        <v>1</v>
      </c>
      <c r="C11" s="49"/>
      <c r="D11" s="50">
        <v>2</v>
      </c>
      <c r="E11" s="50">
        <v>3</v>
      </c>
      <c r="F11" s="51">
        <v>4</v>
      </c>
      <c r="G11" s="51">
        <v>5</v>
      </c>
    </row>
    <row r="12" spans="1:7" s="2" customFormat="1" ht="31.5">
      <c r="A12" s="37"/>
      <c r="B12" s="52" t="s">
        <v>335</v>
      </c>
      <c r="C12" s="53"/>
      <c r="D12" s="54" t="s">
        <v>219</v>
      </c>
      <c r="E12" s="55">
        <f>E13+E46</f>
        <v>49445000</v>
      </c>
      <c r="F12" s="55">
        <f>F13+F46</f>
        <v>59132835.81</v>
      </c>
      <c r="G12" s="56">
        <f aca="true" t="shared" si="0" ref="G12:G28">(F12*100)/E12</f>
        <v>119.59315564768936</v>
      </c>
    </row>
    <row r="13" spans="1:7" s="19" customFormat="1" ht="31.5">
      <c r="A13" s="176">
        <v>1</v>
      </c>
      <c r="B13" s="173" t="s">
        <v>166</v>
      </c>
      <c r="C13" s="174">
        <v>0</v>
      </c>
      <c r="D13" s="175" t="s">
        <v>159</v>
      </c>
      <c r="E13" s="57">
        <f>E14+E26+E29+E32+E37+E43</f>
        <v>44177900</v>
      </c>
      <c r="F13" s="57">
        <f>F14+F26+F29+F37+F32</f>
        <v>54758960.440000005</v>
      </c>
      <c r="G13" s="58">
        <f t="shared" si="0"/>
        <v>123.95102628237197</v>
      </c>
    </row>
    <row r="14" spans="1:7" ht="15.75">
      <c r="A14" s="172" t="s">
        <v>158</v>
      </c>
      <c r="B14" s="59" t="s">
        <v>157</v>
      </c>
      <c r="C14" s="60" t="s">
        <v>48</v>
      </c>
      <c r="D14" s="61" t="s">
        <v>156</v>
      </c>
      <c r="E14" s="30">
        <f>E15+E23</f>
        <v>36889600</v>
      </c>
      <c r="F14" s="30">
        <f>F15+F23</f>
        <v>47521131.35</v>
      </c>
      <c r="G14" s="62">
        <f t="shared" si="0"/>
        <v>128.8198607466603</v>
      </c>
    </row>
    <row r="15" spans="1:8" s="19" customFormat="1" ht="45">
      <c r="A15" s="140" t="s">
        <v>155</v>
      </c>
      <c r="B15" s="63" t="s">
        <v>167</v>
      </c>
      <c r="C15" s="141" t="s">
        <v>168</v>
      </c>
      <c r="D15" s="141" t="s">
        <v>169</v>
      </c>
      <c r="E15" s="32">
        <f>E16+E19</f>
        <v>28608000</v>
      </c>
      <c r="F15" s="32">
        <f>F16+F19</f>
        <v>40834507.83</v>
      </c>
      <c r="G15" s="31">
        <f t="shared" si="0"/>
        <v>142.73807267197986</v>
      </c>
      <c r="H15" s="1"/>
    </row>
    <row r="16" spans="1:7" ht="63" customHeight="1">
      <c r="A16" s="142" t="s">
        <v>154</v>
      </c>
      <c r="B16" s="64" t="s">
        <v>170</v>
      </c>
      <c r="C16" s="143" t="s">
        <v>168</v>
      </c>
      <c r="D16" s="143" t="s">
        <v>171</v>
      </c>
      <c r="E16" s="65">
        <f>E17+E18</f>
        <v>23632000</v>
      </c>
      <c r="F16" s="65">
        <f>F17+F18</f>
        <v>32273952.589999996</v>
      </c>
      <c r="G16" s="66">
        <f t="shared" si="0"/>
        <v>136.56885828537574</v>
      </c>
    </row>
    <row r="17" spans="1:7" ht="60" customHeight="1">
      <c r="A17" s="140" t="s">
        <v>172</v>
      </c>
      <c r="B17" s="63" t="s">
        <v>170</v>
      </c>
      <c r="C17" s="141" t="s">
        <v>168</v>
      </c>
      <c r="D17" s="141" t="s">
        <v>173</v>
      </c>
      <c r="E17" s="32">
        <v>19140000</v>
      </c>
      <c r="F17" s="32">
        <v>21684198.56</v>
      </c>
      <c r="G17" s="31">
        <f t="shared" si="0"/>
        <v>113.29257345872519</v>
      </c>
    </row>
    <row r="18" spans="1:8" ht="82.5" customHeight="1">
      <c r="A18" s="140" t="s">
        <v>174</v>
      </c>
      <c r="B18" s="63" t="s">
        <v>175</v>
      </c>
      <c r="C18" s="141" t="s">
        <v>168</v>
      </c>
      <c r="D18" s="141" t="s">
        <v>176</v>
      </c>
      <c r="E18" s="32">
        <v>4492000</v>
      </c>
      <c r="F18" s="32">
        <v>10589754.03</v>
      </c>
      <c r="G18" s="31">
        <f t="shared" si="0"/>
        <v>235.7469730632235</v>
      </c>
      <c r="H18" s="20"/>
    </row>
    <row r="19" spans="1:8" ht="80.25" customHeight="1">
      <c r="A19" s="142" t="s">
        <v>174</v>
      </c>
      <c r="B19" s="64" t="s">
        <v>177</v>
      </c>
      <c r="C19" s="143" t="s">
        <v>168</v>
      </c>
      <c r="D19" s="143" t="s">
        <v>178</v>
      </c>
      <c r="E19" s="65">
        <f>E20+E21</f>
        <v>4976000</v>
      </c>
      <c r="F19" s="65">
        <f>F20+F21+F22</f>
        <v>8560555.24</v>
      </c>
      <c r="G19" s="66">
        <f>F19*100/E19</f>
        <v>172.03688183279743</v>
      </c>
      <c r="H19" s="20"/>
    </row>
    <row r="20" spans="1:8" ht="76.5" customHeight="1">
      <c r="A20" s="140" t="s">
        <v>179</v>
      </c>
      <c r="B20" s="63" t="s">
        <v>177</v>
      </c>
      <c r="C20" s="141" t="s">
        <v>168</v>
      </c>
      <c r="D20" s="141" t="s">
        <v>180</v>
      </c>
      <c r="E20" s="32">
        <v>4876000</v>
      </c>
      <c r="F20" s="32">
        <v>6386211.11</v>
      </c>
      <c r="G20" s="31">
        <f>F20*100/E20</f>
        <v>130.9723361361772</v>
      </c>
      <c r="H20" s="20"/>
    </row>
    <row r="21" spans="1:8" s="19" customFormat="1" ht="92.25" customHeight="1">
      <c r="A21" s="140" t="s">
        <v>190</v>
      </c>
      <c r="B21" s="63" t="s">
        <v>181</v>
      </c>
      <c r="C21" s="141" t="s">
        <v>168</v>
      </c>
      <c r="D21" s="141" t="s">
        <v>182</v>
      </c>
      <c r="E21" s="32">
        <v>100000</v>
      </c>
      <c r="F21" s="32">
        <v>1842259.67</v>
      </c>
      <c r="G21" s="31">
        <f t="shared" si="0"/>
        <v>1842.25967</v>
      </c>
      <c r="H21" s="20"/>
    </row>
    <row r="22" spans="1:8" s="19" customFormat="1" ht="48" customHeight="1">
      <c r="A22" s="140" t="s">
        <v>193</v>
      </c>
      <c r="B22" s="63" t="s">
        <v>192</v>
      </c>
      <c r="C22" s="141" t="s">
        <v>168</v>
      </c>
      <c r="D22" s="141" t="s">
        <v>194</v>
      </c>
      <c r="E22" s="67" t="s">
        <v>9</v>
      </c>
      <c r="F22" s="32">
        <v>332084.46</v>
      </c>
      <c r="G22" s="67" t="s">
        <v>9</v>
      </c>
      <c r="H22" s="20"/>
    </row>
    <row r="23" spans="1:8" s="19" customFormat="1" ht="37.5" customHeight="1">
      <c r="A23" s="142" t="s">
        <v>153</v>
      </c>
      <c r="B23" s="64" t="s">
        <v>152</v>
      </c>
      <c r="C23" s="143" t="s">
        <v>168</v>
      </c>
      <c r="D23" s="143" t="s">
        <v>183</v>
      </c>
      <c r="E23" s="65">
        <f>E24+E25</f>
        <v>8281600</v>
      </c>
      <c r="F23" s="65">
        <f>F24+F25</f>
        <v>6686623.5200000005</v>
      </c>
      <c r="G23" s="66">
        <f>F23*100/E23</f>
        <v>80.74072063369397</v>
      </c>
      <c r="H23" s="20"/>
    </row>
    <row r="24" spans="1:8" s="19" customFormat="1" ht="30">
      <c r="A24" s="144" t="s">
        <v>184</v>
      </c>
      <c r="B24" s="68" t="s">
        <v>185</v>
      </c>
      <c r="C24" s="145" t="s">
        <v>168</v>
      </c>
      <c r="D24" s="145" t="s">
        <v>186</v>
      </c>
      <c r="E24" s="32">
        <v>7104000</v>
      </c>
      <c r="F24" s="32">
        <v>5127512.41</v>
      </c>
      <c r="G24" s="31">
        <f>F24*100/E24</f>
        <v>72.17782108671172</v>
      </c>
      <c r="H24" s="20"/>
    </row>
    <row r="25" spans="1:8" s="19" customFormat="1" ht="60">
      <c r="A25" s="146" t="s">
        <v>187</v>
      </c>
      <c r="B25" s="68" t="s">
        <v>188</v>
      </c>
      <c r="C25" s="147" t="s">
        <v>168</v>
      </c>
      <c r="D25" s="145" t="s">
        <v>189</v>
      </c>
      <c r="E25" s="32">
        <v>1177600</v>
      </c>
      <c r="F25" s="32">
        <v>1559111.11</v>
      </c>
      <c r="G25" s="31">
        <f>F25*100/E25</f>
        <v>132.3973429008152</v>
      </c>
      <c r="H25" s="20"/>
    </row>
    <row r="26" spans="1:7" ht="15.75">
      <c r="A26" s="107" t="s">
        <v>151</v>
      </c>
      <c r="B26" s="59" t="s">
        <v>150</v>
      </c>
      <c r="C26" s="60" t="s">
        <v>48</v>
      </c>
      <c r="D26" s="61" t="s">
        <v>149</v>
      </c>
      <c r="E26" s="30">
        <f>E27</f>
        <v>1898000</v>
      </c>
      <c r="F26" s="30">
        <f>F27</f>
        <v>1968139.95</v>
      </c>
      <c r="G26" s="62">
        <f t="shared" si="0"/>
        <v>103.69546628029505</v>
      </c>
    </row>
    <row r="27" spans="1:7" ht="20.25" customHeight="1">
      <c r="A27" s="67" t="s">
        <v>148</v>
      </c>
      <c r="B27" s="35" t="s">
        <v>147</v>
      </c>
      <c r="C27" s="70">
        <v>182</v>
      </c>
      <c r="D27" s="37" t="s">
        <v>146</v>
      </c>
      <c r="E27" s="32">
        <f>E28</f>
        <v>1898000</v>
      </c>
      <c r="F27" s="32">
        <f>F28</f>
        <v>1968139.95</v>
      </c>
      <c r="G27" s="31">
        <f t="shared" si="0"/>
        <v>103.69546628029505</v>
      </c>
    </row>
    <row r="28" spans="1:7" ht="107.25" customHeight="1">
      <c r="A28" s="67" t="s">
        <v>196</v>
      </c>
      <c r="B28" s="63" t="s">
        <v>197</v>
      </c>
      <c r="C28" s="71">
        <v>182</v>
      </c>
      <c r="D28" s="141" t="s">
        <v>198</v>
      </c>
      <c r="E28" s="32">
        <v>1898000</v>
      </c>
      <c r="F28" s="32">
        <v>1968139.95</v>
      </c>
      <c r="G28" s="31">
        <f t="shared" si="0"/>
        <v>103.69546628029505</v>
      </c>
    </row>
    <row r="29" spans="1:16" ht="63">
      <c r="A29" s="107" t="s">
        <v>145</v>
      </c>
      <c r="B29" s="148" t="s">
        <v>144</v>
      </c>
      <c r="C29" s="72" t="s">
        <v>48</v>
      </c>
      <c r="D29" s="73" t="s">
        <v>143</v>
      </c>
      <c r="E29" s="30">
        <f aca="true" t="shared" si="1" ref="E29:G30">E30</f>
        <v>5000</v>
      </c>
      <c r="F29" s="30">
        <f t="shared" si="1"/>
        <v>16389.14</v>
      </c>
      <c r="G29" s="62">
        <f t="shared" si="1"/>
        <v>327.7828</v>
      </c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67" t="s">
        <v>142</v>
      </c>
      <c r="B30" s="149" t="s">
        <v>141</v>
      </c>
      <c r="C30" s="36" t="s">
        <v>168</v>
      </c>
      <c r="D30" s="37" t="s">
        <v>140</v>
      </c>
      <c r="E30" s="32">
        <f t="shared" si="1"/>
        <v>5000</v>
      </c>
      <c r="F30" s="32">
        <f t="shared" si="1"/>
        <v>16389.14</v>
      </c>
      <c r="G30" s="31">
        <f t="shared" si="1"/>
        <v>327.7828</v>
      </c>
      <c r="H30" s="2"/>
      <c r="I30" s="2"/>
      <c r="J30" s="2"/>
      <c r="K30" s="2"/>
      <c r="L30" s="2"/>
      <c r="M30" s="2"/>
      <c r="N30" s="2"/>
      <c r="O30" s="2"/>
      <c r="P30" s="2"/>
    </row>
    <row r="31" spans="1:16" ht="34.5" customHeight="1">
      <c r="A31" s="67" t="s">
        <v>139</v>
      </c>
      <c r="B31" s="150" t="s">
        <v>138</v>
      </c>
      <c r="C31" s="70">
        <v>182</v>
      </c>
      <c r="D31" s="37" t="s">
        <v>137</v>
      </c>
      <c r="E31" s="32">
        <v>5000</v>
      </c>
      <c r="F31" s="32">
        <v>16389.14</v>
      </c>
      <c r="G31" s="31">
        <f>F31*100/E31</f>
        <v>327.7828</v>
      </c>
      <c r="H31" s="2"/>
      <c r="I31" s="2"/>
      <c r="J31" s="2"/>
      <c r="K31" s="2"/>
      <c r="L31" s="2"/>
      <c r="M31" s="2"/>
      <c r="N31" s="2"/>
      <c r="O31" s="2"/>
      <c r="P31" s="2"/>
    </row>
    <row r="32" spans="1:16" ht="45.75" customHeight="1">
      <c r="A32" s="107" t="s">
        <v>136</v>
      </c>
      <c r="B32" s="148" t="s">
        <v>135</v>
      </c>
      <c r="C32" s="151" t="s">
        <v>48</v>
      </c>
      <c r="D32" s="73" t="s">
        <v>134</v>
      </c>
      <c r="E32" s="30">
        <f>E33</f>
        <v>50000</v>
      </c>
      <c r="F32" s="110">
        <f>F33</f>
        <v>24000</v>
      </c>
      <c r="G32" s="190">
        <v>48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ht="49.5" customHeight="1">
      <c r="A33" s="67" t="s">
        <v>133</v>
      </c>
      <c r="B33" s="150" t="s">
        <v>132</v>
      </c>
      <c r="C33" s="152" t="s">
        <v>48</v>
      </c>
      <c r="D33" s="41" t="s">
        <v>131</v>
      </c>
      <c r="E33" s="32">
        <f>E34</f>
        <v>50000</v>
      </c>
      <c r="F33" s="32">
        <f>F34</f>
        <v>24000</v>
      </c>
      <c r="G33" s="31">
        <v>48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ht="132.75" customHeight="1">
      <c r="A34" s="67" t="s">
        <v>130</v>
      </c>
      <c r="B34" s="150" t="s">
        <v>129</v>
      </c>
      <c r="C34" s="152" t="s">
        <v>48</v>
      </c>
      <c r="D34" s="152" t="s">
        <v>128</v>
      </c>
      <c r="E34" s="32">
        <f>E35+E36</f>
        <v>50000</v>
      </c>
      <c r="F34" s="32">
        <f>F35</f>
        <v>24000</v>
      </c>
      <c r="G34" s="31">
        <f>F34/E34*100</f>
        <v>48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26" customHeight="1">
      <c r="A35" s="67" t="s">
        <v>127</v>
      </c>
      <c r="B35" s="150" t="s">
        <v>126</v>
      </c>
      <c r="C35" s="152" t="s">
        <v>195</v>
      </c>
      <c r="D35" s="152" t="s">
        <v>125</v>
      </c>
      <c r="E35" s="32">
        <v>20000</v>
      </c>
      <c r="F35" s="32">
        <v>24000</v>
      </c>
      <c r="G35" s="31">
        <f>F35/E35*100</f>
        <v>120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151.5" customHeight="1">
      <c r="A36" s="67" t="s">
        <v>124</v>
      </c>
      <c r="B36" s="150" t="s">
        <v>123</v>
      </c>
      <c r="C36" s="152" t="s">
        <v>11</v>
      </c>
      <c r="D36" s="152" t="s">
        <v>122</v>
      </c>
      <c r="E36" s="32">
        <v>30000</v>
      </c>
      <c r="F36" s="32" t="s">
        <v>45</v>
      </c>
      <c r="G36" s="74" t="s">
        <v>45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33.75" customHeight="1">
      <c r="A37" s="27" t="s">
        <v>121</v>
      </c>
      <c r="B37" s="59" t="s">
        <v>120</v>
      </c>
      <c r="C37" s="72" t="s">
        <v>48</v>
      </c>
      <c r="D37" s="27" t="s">
        <v>119</v>
      </c>
      <c r="E37" s="30">
        <f>E38+E40</f>
        <v>5335300</v>
      </c>
      <c r="F37" s="30">
        <f>F38+F40</f>
        <v>5229300</v>
      </c>
      <c r="G37" s="62">
        <f>(F37*100)/E37</f>
        <v>98.0132326204712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90">
      <c r="A38" s="67" t="s">
        <v>118</v>
      </c>
      <c r="B38" s="35" t="s">
        <v>117</v>
      </c>
      <c r="C38" s="40" t="s">
        <v>168</v>
      </c>
      <c r="D38" s="67" t="s">
        <v>116</v>
      </c>
      <c r="E38" s="32">
        <v>421300</v>
      </c>
      <c r="F38" s="32">
        <v>318500</v>
      </c>
      <c r="G38" s="31">
        <f>(F38*100)/E38</f>
        <v>75.59933539045811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47.25" customHeight="1">
      <c r="A39" s="69" t="s">
        <v>115</v>
      </c>
      <c r="B39" s="153" t="s">
        <v>114</v>
      </c>
      <c r="C39" s="154" t="s">
        <v>48</v>
      </c>
      <c r="D39" s="155" t="s">
        <v>113</v>
      </c>
      <c r="E39" s="75">
        <f>E40</f>
        <v>4914000</v>
      </c>
      <c r="F39" s="75">
        <f>F40</f>
        <v>4910800</v>
      </c>
      <c r="G39" s="56">
        <f>G40</f>
        <v>99.93487993487993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ht="63" customHeight="1">
      <c r="A40" s="67" t="s">
        <v>112</v>
      </c>
      <c r="B40" s="35" t="s">
        <v>111</v>
      </c>
      <c r="C40" s="40" t="s">
        <v>48</v>
      </c>
      <c r="D40" s="41" t="s">
        <v>110</v>
      </c>
      <c r="E40" s="32">
        <f>SUM(E41:E42)</f>
        <v>4914000</v>
      </c>
      <c r="F40" s="32">
        <f>SUM(F41:F42)</f>
        <v>4910800</v>
      </c>
      <c r="G40" s="31">
        <f>(F40*100)/E40</f>
        <v>99.93487993487993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ht="95.25" customHeight="1">
      <c r="A41" s="67" t="s">
        <v>109</v>
      </c>
      <c r="B41" s="63" t="s">
        <v>200</v>
      </c>
      <c r="C41" s="40" t="s">
        <v>108</v>
      </c>
      <c r="D41" s="41" t="s">
        <v>107</v>
      </c>
      <c r="E41" s="32">
        <v>4913000</v>
      </c>
      <c r="F41" s="32">
        <v>4898800</v>
      </c>
      <c r="G41" s="31">
        <f>(F41*100)/E41</f>
        <v>99.71097089354772</v>
      </c>
      <c r="H41" s="2"/>
      <c r="I41" s="18"/>
      <c r="J41" s="18"/>
      <c r="K41" s="2"/>
      <c r="L41" s="2"/>
      <c r="M41" s="2"/>
      <c r="N41" s="2"/>
      <c r="O41" s="2"/>
      <c r="P41" s="2"/>
    </row>
    <row r="42" spans="1:16" ht="102.75" customHeight="1">
      <c r="A42" s="67" t="s">
        <v>106</v>
      </c>
      <c r="B42" s="63" t="s">
        <v>199</v>
      </c>
      <c r="C42" s="40" t="s">
        <v>105</v>
      </c>
      <c r="D42" s="41" t="s">
        <v>104</v>
      </c>
      <c r="E42" s="32">
        <v>1000</v>
      </c>
      <c r="F42" s="32">
        <v>12000</v>
      </c>
      <c r="G42" s="31">
        <f>(F42*100)/E42</f>
        <v>1200</v>
      </c>
      <c r="H42" s="2"/>
      <c r="I42" s="2"/>
      <c r="J42" s="2"/>
      <c r="K42" s="2"/>
      <c r="L42" s="2"/>
      <c r="M42" s="2"/>
      <c r="N42" s="2"/>
      <c r="O42" s="2"/>
      <c r="P42" s="2"/>
    </row>
    <row r="43" spans="1:16" s="17" customFormat="1" ht="15.75" customHeight="1" hidden="1">
      <c r="A43" s="27" t="s">
        <v>97</v>
      </c>
      <c r="B43" s="59" t="s">
        <v>103</v>
      </c>
      <c r="C43" s="60" t="s">
        <v>48</v>
      </c>
      <c r="D43" s="73" t="s">
        <v>102</v>
      </c>
      <c r="E43" s="30" t="str">
        <f>E44</f>
        <v>0</v>
      </c>
      <c r="F43" s="30" t="str">
        <f>F44</f>
        <v>0</v>
      </c>
      <c r="G43" s="62" t="s">
        <v>9</v>
      </c>
      <c r="H43" s="2"/>
      <c r="I43" s="2"/>
      <c r="J43" s="2"/>
      <c r="K43" s="18"/>
      <c r="L43" s="18"/>
      <c r="M43" s="18"/>
      <c r="N43" s="18"/>
      <c r="O43" s="18"/>
      <c r="P43" s="18"/>
    </row>
    <row r="44" spans="1:16" s="17" customFormat="1" ht="15" hidden="1">
      <c r="A44" s="67" t="s">
        <v>94</v>
      </c>
      <c r="B44" s="35" t="s">
        <v>101</v>
      </c>
      <c r="C44" s="36" t="s">
        <v>48</v>
      </c>
      <c r="D44" s="41" t="s">
        <v>100</v>
      </c>
      <c r="E44" s="34" t="str">
        <f>E45</f>
        <v>0</v>
      </c>
      <c r="F44" s="34" t="str">
        <f>F45</f>
        <v>0</v>
      </c>
      <c r="G44" s="31" t="s">
        <v>9</v>
      </c>
      <c r="H44" s="2"/>
      <c r="I44" s="2"/>
      <c r="J44" s="2"/>
      <c r="K44" s="18"/>
      <c r="L44" s="18"/>
      <c r="M44" s="18"/>
      <c r="N44" s="18"/>
      <c r="O44" s="18"/>
      <c r="P44" s="18"/>
    </row>
    <row r="45" spans="1:16" ht="69" customHeight="1" hidden="1">
      <c r="A45" s="67" t="s">
        <v>92</v>
      </c>
      <c r="B45" s="76" t="s">
        <v>99</v>
      </c>
      <c r="C45" s="40" t="s">
        <v>11</v>
      </c>
      <c r="D45" s="67" t="s">
        <v>98</v>
      </c>
      <c r="E45" s="67" t="s">
        <v>9</v>
      </c>
      <c r="F45" s="32" t="s">
        <v>9</v>
      </c>
      <c r="G45" s="31" t="s">
        <v>9</v>
      </c>
      <c r="H45" s="2"/>
      <c r="I45" s="2"/>
      <c r="J45" s="2"/>
      <c r="K45" s="2"/>
      <c r="L45" s="2"/>
      <c r="M45" s="2"/>
      <c r="N45" s="2"/>
      <c r="O45" s="2"/>
      <c r="P45" s="2"/>
    </row>
    <row r="46" spans="1:16" s="14" customFormat="1" ht="15.75">
      <c r="A46" s="27" t="s">
        <v>97</v>
      </c>
      <c r="B46" s="59" t="s">
        <v>96</v>
      </c>
      <c r="C46" s="60" t="s">
        <v>48</v>
      </c>
      <c r="D46" s="77" t="s">
        <v>95</v>
      </c>
      <c r="E46" s="30">
        <f>E49+E52</f>
        <v>5267100</v>
      </c>
      <c r="F46" s="30">
        <f>F49+F52</f>
        <v>4373875.37</v>
      </c>
      <c r="G46" s="78">
        <f>(F46*100)/E46</f>
        <v>83.04143399593704</v>
      </c>
      <c r="H46" s="2"/>
      <c r="I46" s="16"/>
      <c r="J46" s="16"/>
      <c r="K46" s="15"/>
      <c r="L46" s="15"/>
      <c r="M46" s="15"/>
      <c r="N46" s="15"/>
      <c r="O46" s="15"/>
      <c r="P46" s="15"/>
    </row>
    <row r="47" spans="1:16" s="14" customFormat="1" ht="48" customHeight="1">
      <c r="A47" s="156" t="s">
        <v>94</v>
      </c>
      <c r="B47" s="157" t="s">
        <v>93</v>
      </c>
      <c r="C47" s="158" t="s">
        <v>48</v>
      </c>
      <c r="D47" s="159" t="s">
        <v>191</v>
      </c>
      <c r="E47" s="159">
        <f>E48</f>
        <v>5267100</v>
      </c>
      <c r="F47" s="159">
        <f>F48</f>
        <v>4373875.37</v>
      </c>
      <c r="G47" s="31">
        <f>(F47*100)/E47</f>
        <v>83.04143399593704</v>
      </c>
      <c r="H47" s="2"/>
      <c r="I47" s="16"/>
      <c r="J47" s="16"/>
      <c r="K47" s="15"/>
      <c r="L47" s="15"/>
      <c r="M47" s="15"/>
      <c r="N47" s="15"/>
      <c r="O47" s="15"/>
      <c r="P47" s="15"/>
    </row>
    <row r="48" spans="1:16" s="14" customFormat="1" ht="42.75" customHeight="1">
      <c r="A48" s="156" t="s">
        <v>92</v>
      </c>
      <c r="B48" s="157" t="s">
        <v>91</v>
      </c>
      <c r="C48" s="158" t="s">
        <v>48</v>
      </c>
      <c r="D48" s="159" t="s">
        <v>90</v>
      </c>
      <c r="E48" s="159">
        <f>E49+E52</f>
        <v>5267100</v>
      </c>
      <c r="F48" s="159">
        <f>F49+F52</f>
        <v>4373875.37</v>
      </c>
      <c r="G48" s="31">
        <f>F48/E48*100</f>
        <v>83.04143399593704</v>
      </c>
      <c r="H48" s="2"/>
      <c r="I48" s="16"/>
      <c r="J48" s="16"/>
      <c r="K48" s="15"/>
      <c r="L48" s="15"/>
      <c r="M48" s="15"/>
      <c r="N48" s="15"/>
      <c r="O48" s="15"/>
      <c r="P48" s="15"/>
    </row>
    <row r="49" spans="1:16" s="14" customFormat="1" ht="48" customHeight="1">
      <c r="A49" s="156" t="s">
        <v>89</v>
      </c>
      <c r="B49" s="157" t="s">
        <v>88</v>
      </c>
      <c r="C49" s="158" t="s">
        <v>48</v>
      </c>
      <c r="D49" s="159" t="s">
        <v>87</v>
      </c>
      <c r="E49" s="159">
        <f>E50+E51</f>
        <v>1842500</v>
      </c>
      <c r="F49" s="32">
        <f>F50</f>
        <v>1606839.44</v>
      </c>
      <c r="G49" s="31">
        <f>F49/E49*100</f>
        <v>87.20973894165536</v>
      </c>
      <c r="H49" s="2"/>
      <c r="I49" s="16"/>
      <c r="J49" s="16"/>
      <c r="K49" s="15"/>
      <c r="L49" s="15"/>
      <c r="M49" s="15"/>
      <c r="N49" s="15"/>
      <c r="O49" s="15"/>
      <c r="P49" s="15"/>
    </row>
    <row r="50" spans="1:16" s="14" customFormat="1" ht="100.5" customHeight="1">
      <c r="A50" s="156" t="s">
        <v>86</v>
      </c>
      <c r="B50" s="157" t="s">
        <v>85</v>
      </c>
      <c r="C50" s="158" t="s">
        <v>11</v>
      </c>
      <c r="D50" s="159" t="s">
        <v>84</v>
      </c>
      <c r="E50" s="159">
        <v>1804300</v>
      </c>
      <c r="F50" s="32">
        <v>1606839.44</v>
      </c>
      <c r="G50" s="31">
        <f>F50/E50*100</f>
        <v>89.05611261985257</v>
      </c>
      <c r="H50" s="2"/>
      <c r="I50" s="16"/>
      <c r="J50" s="16"/>
      <c r="K50" s="15"/>
      <c r="L50" s="15"/>
      <c r="M50" s="15"/>
      <c r="N50" s="15"/>
      <c r="O50" s="15"/>
      <c r="P50" s="15"/>
    </row>
    <row r="51" spans="1:16" s="14" customFormat="1" ht="119.25" customHeight="1">
      <c r="A51" s="156" t="s">
        <v>83</v>
      </c>
      <c r="B51" s="33" t="s">
        <v>82</v>
      </c>
      <c r="C51" s="158" t="s">
        <v>11</v>
      </c>
      <c r="D51" s="159" t="s">
        <v>81</v>
      </c>
      <c r="E51" s="159">
        <v>38200</v>
      </c>
      <c r="F51" s="32" t="s">
        <v>45</v>
      </c>
      <c r="G51" s="31" t="s">
        <v>45</v>
      </c>
      <c r="H51" s="2"/>
      <c r="I51" s="16"/>
      <c r="J51" s="16"/>
      <c r="K51" s="15"/>
      <c r="L51" s="15"/>
      <c r="M51" s="15"/>
      <c r="N51" s="15"/>
      <c r="O51" s="15"/>
      <c r="P51" s="15"/>
    </row>
    <row r="52" spans="1:16" s="14" customFormat="1" ht="75" customHeight="1">
      <c r="A52" s="156" t="s">
        <v>80</v>
      </c>
      <c r="B52" s="157" t="s">
        <v>79</v>
      </c>
      <c r="C52" s="158" t="s">
        <v>48</v>
      </c>
      <c r="D52" s="159" t="s">
        <v>78</v>
      </c>
      <c r="E52" s="159">
        <f>E53</f>
        <v>3424600</v>
      </c>
      <c r="F52" s="159">
        <f>F53</f>
        <v>2767035.93</v>
      </c>
      <c r="G52" s="31">
        <f>F52/E52*100</f>
        <v>80.79880657595048</v>
      </c>
      <c r="H52" s="2"/>
      <c r="I52" s="16"/>
      <c r="J52" s="16"/>
      <c r="K52" s="15"/>
      <c r="L52" s="15"/>
      <c r="M52" s="15"/>
      <c r="N52" s="15"/>
      <c r="O52" s="15"/>
      <c r="P52" s="15"/>
    </row>
    <row r="53" spans="1:16" s="14" customFormat="1" ht="106.5" customHeight="1">
      <c r="A53" s="156" t="s">
        <v>77</v>
      </c>
      <c r="B53" s="157" t="s">
        <v>76</v>
      </c>
      <c r="C53" s="158" t="s">
        <v>11</v>
      </c>
      <c r="D53" s="159" t="s">
        <v>75</v>
      </c>
      <c r="E53" s="159">
        <f>E54+E55</f>
        <v>3424600</v>
      </c>
      <c r="F53" s="159">
        <f>F54+F55</f>
        <v>2767035.93</v>
      </c>
      <c r="G53" s="31">
        <f>F53/E53*100</f>
        <v>80.79880657595048</v>
      </c>
      <c r="H53" s="2"/>
      <c r="I53" s="16"/>
      <c r="J53" s="16"/>
      <c r="K53" s="15"/>
      <c r="L53" s="15"/>
      <c r="M53" s="15"/>
      <c r="N53" s="15"/>
      <c r="O53" s="15"/>
      <c r="P53" s="15"/>
    </row>
    <row r="54" spans="1:16" s="14" customFormat="1" ht="63.75" customHeight="1">
      <c r="A54" s="156" t="s">
        <v>74</v>
      </c>
      <c r="B54" s="157" t="s">
        <v>73</v>
      </c>
      <c r="C54" s="158" t="s">
        <v>11</v>
      </c>
      <c r="D54" s="159" t="s">
        <v>72</v>
      </c>
      <c r="E54" s="159">
        <v>2509600</v>
      </c>
      <c r="F54" s="34">
        <v>2097669.47</v>
      </c>
      <c r="G54" s="31">
        <f>F54/E54*100</f>
        <v>83.58580929231752</v>
      </c>
      <c r="H54" s="2"/>
      <c r="I54" s="16"/>
      <c r="J54" s="16"/>
      <c r="K54" s="15"/>
      <c r="L54" s="15"/>
      <c r="M54" s="15"/>
      <c r="N54" s="15"/>
      <c r="O54" s="15"/>
      <c r="P54" s="15"/>
    </row>
    <row r="55" spans="1:16" s="14" customFormat="1" ht="64.5" customHeight="1">
      <c r="A55" s="156" t="s">
        <v>71</v>
      </c>
      <c r="B55" s="157" t="s">
        <v>70</v>
      </c>
      <c r="C55" s="158" t="s">
        <v>11</v>
      </c>
      <c r="D55" s="159" t="s">
        <v>69</v>
      </c>
      <c r="E55" s="159">
        <v>915000</v>
      </c>
      <c r="F55" s="34">
        <v>669366.46</v>
      </c>
      <c r="G55" s="31">
        <f>F55/E55*100</f>
        <v>73.15480437158469</v>
      </c>
      <c r="H55" s="2"/>
      <c r="I55" s="16"/>
      <c r="J55" s="16"/>
      <c r="K55" s="15"/>
      <c r="L55" s="15"/>
      <c r="M55" s="15"/>
      <c r="N55" s="15"/>
      <c r="O55" s="15"/>
      <c r="P55" s="15"/>
    </row>
    <row r="56" spans="1:16" ht="27" customHeight="1" hidden="1">
      <c r="A56" s="156" t="s">
        <v>68</v>
      </c>
      <c r="B56" s="35" t="s">
        <v>67</v>
      </c>
      <c r="C56" s="36" t="s">
        <v>48</v>
      </c>
      <c r="D56" s="37" t="s">
        <v>66</v>
      </c>
      <c r="E56" s="32">
        <f>E57</f>
        <v>50000</v>
      </c>
      <c r="F56" s="38" t="str">
        <f>F57</f>
        <v>0</v>
      </c>
      <c r="G56" s="39" t="str">
        <f>G57</f>
        <v>0</v>
      </c>
      <c r="H56" s="2"/>
      <c r="I56" s="2"/>
      <c r="J56" s="2"/>
      <c r="K56" s="2"/>
      <c r="L56" s="2"/>
      <c r="M56" s="2"/>
      <c r="N56" s="2"/>
      <c r="O56" s="2"/>
      <c r="P56" s="2"/>
    </row>
    <row r="57" spans="1:16" ht="71.25" customHeight="1" hidden="1">
      <c r="A57" s="156" t="s">
        <v>65</v>
      </c>
      <c r="B57" s="157" t="s">
        <v>64</v>
      </c>
      <c r="C57" s="40" t="s">
        <v>48</v>
      </c>
      <c r="D57" s="41" t="s">
        <v>63</v>
      </c>
      <c r="E57" s="32">
        <v>50000</v>
      </c>
      <c r="F57" s="32" t="s">
        <v>9</v>
      </c>
      <c r="G57" s="31" t="s">
        <v>9</v>
      </c>
      <c r="H57" s="2"/>
      <c r="I57" s="2"/>
      <c r="J57" s="2"/>
      <c r="K57" s="2"/>
      <c r="L57" s="2"/>
      <c r="M57" s="2"/>
      <c r="N57" s="2"/>
      <c r="O57" s="2"/>
      <c r="P57" s="2"/>
    </row>
    <row r="58" spans="1:9" s="8" customFormat="1" ht="20.25" customHeight="1">
      <c r="A58" s="79"/>
      <c r="B58" s="13" t="s">
        <v>62</v>
      </c>
      <c r="C58" s="12"/>
      <c r="D58" s="11" t="s">
        <v>7</v>
      </c>
      <c r="E58" s="10">
        <f>E13+E46</f>
        <v>49445000</v>
      </c>
      <c r="F58" s="10">
        <f>F13+F46</f>
        <v>59132835.81</v>
      </c>
      <c r="G58" s="26">
        <f>(F58*100)/E58</f>
        <v>119.59315564768936</v>
      </c>
      <c r="H58" s="9"/>
      <c r="I58" s="8" t="s">
        <v>61</v>
      </c>
    </row>
    <row r="59" spans="1:7" ht="85.5" customHeight="1">
      <c r="A59" s="69"/>
      <c r="B59" s="183" t="s">
        <v>60</v>
      </c>
      <c r="C59" s="81" t="s">
        <v>161</v>
      </c>
      <c r="D59" s="80" t="s">
        <v>220</v>
      </c>
      <c r="E59" s="82" t="s">
        <v>221</v>
      </c>
      <c r="F59" s="83" t="s">
        <v>59</v>
      </c>
      <c r="G59" s="84" t="s">
        <v>58</v>
      </c>
    </row>
    <row r="60" spans="1:7" ht="36.75" customHeight="1">
      <c r="A60" s="69"/>
      <c r="B60" s="165" t="s">
        <v>218</v>
      </c>
      <c r="C60" s="163"/>
      <c r="D60" s="162" t="s">
        <v>219</v>
      </c>
      <c r="E60" s="164">
        <f>E61+E82+E85+E90+E103+E106+E113+E118+E125</f>
        <v>49445000</v>
      </c>
      <c r="F60" s="164">
        <f>F61+F90+F85+F106+F113+F118+F125+F82+F103</f>
        <v>46885530.31000001</v>
      </c>
      <c r="G60" s="171">
        <f>F60*100/E60</f>
        <v>94.82360260895948</v>
      </c>
    </row>
    <row r="61" spans="1:9" ht="19.5" customHeight="1">
      <c r="A61" s="27" t="s">
        <v>209</v>
      </c>
      <c r="B61" s="85" t="s">
        <v>57</v>
      </c>
      <c r="C61" s="60" t="s">
        <v>48</v>
      </c>
      <c r="D61" s="86" t="s">
        <v>202</v>
      </c>
      <c r="E61" s="30">
        <f>E62+E64+E67+E73+E71</f>
        <v>25181600</v>
      </c>
      <c r="F61" s="30">
        <f>F62+F64+F67+F73</f>
        <v>23712509.169999998</v>
      </c>
      <c r="G61" s="190">
        <f>F61*100/E61</f>
        <v>94.16601474886426</v>
      </c>
      <c r="H61" s="1">
        <v>15144800</v>
      </c>
      <c r="I61" s="1">
        <v>14755251</v>
      </c>
    </row>
    <row r="62" spans="1:9" ht="66.75" customHeight="1">
      <c r="A62" s="121" t="s">
        <v>158</v>
      </c>
      <c r="B62" s="177" t="s">
        <v>56</v>
      </c>
      <c r="C62" s="127" t="s">
        <v>43</v>
      </c>
      <c r="D62" s="121" t="s">
        <v>206</v>
      </c>
      <c r="E62" s="125">
        <f>E63</f>
        <v>840900</v>
      </c>
      <c r="F62" s="125">
        <f>F63</f>
        <v>840045.04</v>
      </c>
      <c r="G62" s="191">
        <f aca="true" t="shared" si="2" ref="G62:G69">F62/E62*100</f>
        <v>99.89832798192413</v>
      </c>
      <c r="H62" s="6" t="s">
        <v>55</v>
      </c>
      <c r="I62" s="6" t="e">
        <f>E73-E75+E82+E85+E103+E106+E113+#REF!</f>
        <v>#REF!</v>
      </c>
    </row>
    <row r="63" spans="1:9" ht="29.25" customHeight="1">
      <c r="A63" s="67" t="s">
        <v>155</v>
      </c>
      <c r="B63" s="88" t="s">
        <v>164</v>
      </c>
      <c r="C63" s="40" t="s">
        <v>43</v>
      </c>
      <c r="D63" s="67" t="s">
        <v>201</v>
      </c>
      <c r="E63" s="32">
        <v>840900</v>
      </c>
      <c r="F63" s="32">
        <v>840045.04</v>
      </c>
      <c r="G63" s="31">
        <f t="shared" si="2"/>
        <v>99.89832798192413</v>
      </c>
      <c r="H63" s="6">
        <f>E62+E64</f>
        <v>6188600</v>
      </c>
      <c r="I63" s="6">
        <f>F62+F63+F75+F78</f>
        <v>1802175.9300000002</v>
      </c>
    </row>
    <row r="64" spans="1:9" ht="82.5" customHeight="1">
      <c r="A64" s="121" t="s">
        <v>153</v>
      </c>
      <c r="B64" s="178" t="s">
        <v>205</v>
      </c>
      <c r="C64" s="127" t="s">
        <v>43</v>
      </c>
      <c r="D64" s="121" t="s">
        <v>207</v>
      </c>
      <c r="E64" s="125">
        <f>E65+E66</f>
        <v>5347700</v>
      </c>
      <c r="F64" s="125">
        <f>F65+F66</f>
        <v>5073806.670000001</v>
      </c>
      <c r="G64" s="191">
        <f>F64*100/E64</f>
        <v>94.87829665089666</v>
      </c>
      <c r="H64" s="6"/>
      <c r="I64" s="6"/>
    </row>
    <row r="65" spans="1:9" ht="33.75" customHeight="1">
      <c r="A65" s="89" t="s">
        <v>184</v>
      </c>
      <c r="B65" s="90" t="s">
        <v>204</v>
      </c>
      <c r="C65" s="91" t="s">
        <v>43</v>
      </c>
      <c r="D65" s="89" t="s">
        <v>342</v>
      </c>
      <c r="E65" s="92">
        <v>5246100</v>
      </c>
      <c r="F65" s="92">
        <v>5055873.23</v>
      </c>
      <c r="G65" s="192">
        <f t="shared" si="2"/>
        <v>96.37393930729495</v>
      </c>
      <c r="H65" s="6"/>
      <c r="I65" s="6"/>
    </row>
    <row r="66" spans="1:9" ht="66.75" customHeight="1">
      <c r="A66" s="89" t="s">
        <v>187</v>
      </c>
      <c r="B66" s="186" t="s">
        <v>340</v>
      </c>
      <c r="C66" s="91" t="s">
        <v>43</v>
      </c>
      <c r="D66" s="89" t="s">
        <v>341</v>
      </c>
      <c r="E66" s="92">
        <v>101600</v>
      </c>
      <c r="F66" s="92">
        <v>17933.44</v>
      </c>
      <c r="G66" s="192">
        <f t="shared" si="2"/>
        <v>17.651023622047244</v>
      </c>
      <c r="H66" s="6"/>
      <c r="I66" s="6"/>
    </row>
    <row r="67" spans="1:9" ht="97.5" customHeight="1">
      <c r="A67" s="121" t="s">
        <v>151</v>
      </c>
      <c r="B67" s="179" t="s">
        <v>208</v>
      </c>
      <c r="C67" s="127" t="s">
        <v>11</v>
      </c>
      <c r="D67" s="121" t="s">
        <v>354</v>
      </c>
      <c r="E67" s="125">
        <f>E68+E69+E70</f>
        <v>12354100</v>
      </c>
      <c r="F67" s="125">
        <f>F68+F69</f>
        <v>12039353.72</v>
      </c>
      <c r="G67" s="191">
        <f>F67*100/E67</f>
        <v>97.45229292299723</v>
      </c>
      <c r="H67" s="6"/>
      <c r="I67" s="6"/>
    </row>
    <row r="68" spans="1:9" ht="81" customHeight="1">
      <c r="A68" s="67" t="s">
        <v>148</v>
      </c>
      <c r="B68" s="93" t="s">
        <v>54</v>
      </c>
      <c r="C68" s="40" t="s">
        <v>11</v>
      </c>
      <c r="D68" s="67" t="s">
        <v>203</v>
      </c>
      <c r="E68" s="32">
        <v>914600</v>
      </c>
      <c r="F68" s="32">
        <v>872683.38</v>
      </c>
      <c r="G68" s="31">
        <f t="shared" si="2"/>
        <v>95.41694511261754</v>
      </c>
      <c r="H68" s="6" t="e">
        <f>E68+E69+#REF!+E70</f>
        <v>#REF!</v>
      </c>
      <c r="I68" s="6" t="e">
        <f>F68+F69+#REF!+F70</f>
        <v>#REF!</v>
      </c>
    </row>
    <row r="69" spans="1:7" ht="70.5" customHeight="1">
      <c r="A69" s="67" t="s">
        <v>214</v>
      </c>
      <c r="B69" s="94" t="s">
        <v>53</v>
      </c>
      <c r="C69" s="40" t="s">
        <v>11</v>
      </c>
      <c r="D69" s="67" t="s">
        <v>211</v>
      </c>
      <c r="E69" s="32">
        <v>11401300</v>
      </c>
      <c r="F69" s="32">
        <v>11166670.34</v>
      </c>
      <c r="G69" s="31">
        <f t="shared" si="2"/>
        <v>97.94207976283407</v>
      </c>
    </row>
    <row r="70" spans="1:7" ht="93" customHeight="1">
      <c r="A70" s="67" t="s">
        <v>215</v>
      </c>
      <c r="B70" s="95" t="s">
        <v>52</v>
      </c>
      <c r="C70" s="40" t="s">
        <v>11</v>
      </c>
      <c r="D70" s="67" t="s">
        <v>212</v>
      </c>
      <c r="E70" s="32">
        <v>38200</v>
      </c>
      <c r="F70" s="32" t="s">
        <v>9</v>
      </c>
      <c r="G70" s="31" t="s">
        <v>9</v>
      </c>
    </row>
    <row r="71" spans="1:7" ht="24.75" customHeight="1">
      <c r="A71" s="27" t="s">
        <v>196</v>
      </c>
      <c r="B71" s="96" t="s">
        <v>245</v>
      </c>
      <c r="C71" s="87" t="s">
        <v>11</v>
      </c>
      <c r="D71" s="27" t="s">
        <v>246</v>
      </c>
      <c r="E71" s="30">
        <f>E72</f>
        <v>500000</v>
      </c>
      <c r="F71" s="30" t="s">
        <v>9</v>
      </c>
      <c r="G71" s="193" t="s">
        <v>9</v>
      </c>
    </row>
    <row r="72" spans="1:7" ht="30">
      <c r="A72" s="67" t="s">
        <v>50</v>
      </c>
      <c r="B72" s="97" t="s">
        <v>51</v>
      </c>
      <c r="C72" s="40" t="s">
        <v>11</v>
      </c>
      <c r="D72" s="67" t="s">
        <v>213</v>
      </c>
      <c r="E72" s="32">
        <v>500000</v>
      </c>
      <c r="F72" s="32" t="s">
        <v>9</v>
      </c>
      <c r="G72" s="31" t="s">
        <v>9</v>
      </c>
    </row>
    <row r="73" spans="1:9" ht="31.5" customHeight="1">
      <c r="A73" s="27" t="s">
        <v>151</v>
      </c>
      <c r="B73" s="96" t="s">
        <v>49</v>
      </c>
      <c r="C73" s="87" t="s">
        <v>48</v>
      </c>
      <c r="D73" s="27" t="s">
        <v>216</v>
      </c>
      <c r="E73" s="30">
        <f>E74+E75+E76+E77+E78+E79+E80+E81</f>
        <v>6138900</v>
      </c>
      <c r="F73" s="30">
        <f>SUM(F74:F81)</f>
        <v>5759303.739999999</v>
      </c>
      <c r="G73" s="193">
        <f>F73/E73*100</f>
        <v>93.81654270309012</v>
      </c>
      <c r="H73" s="6" t="e">
        <f>E73-E75+E82+E85+E103+E106+E113+#REF!</f>
        <v>#REF!</v>
      </c>
      <c r="I73" s="6" t="e">
        <f>F73-F75+F82+F85+F103+F106+F113+#REF!</f>
        <v>#REF!</v>
      </c>
    </row>
    <row r="74" spans="1:7" ht="122.25" customHeight="1">
      <c r="A74" s="67" t="s">
        <v>148</v>
      </c>
      <c r="B74" s="98" t="s">
        <v>165</v>
      </c>
      <c r="C74" s="40" t="s">
        <v>11</v>
      </c>
      <c r="D74" s="40" t="s">
        <v>217</v>
      </c>
      <c r="E74" s="34">
        <v>220000</v>
      </c>
      <c r="F74" s="34">
        <v>218500</v>
      </c>
      <c r="G74" s="31">
        <f>(F74*100)/E74</f>
        <v>99.31818181818181</v>
      </c>
    </row>
    <row r="75" spans="1:7" ht="100.5" customHeight="1">
      <c r="A75" s="67" t="s">
        <v>196</v>
      </c>
      <c r="B75" s="99" t="s">
        <v>47</v>
      </c>
      <c r="C75" s="40" t="s">
        <v>43</v>
      </c>
      <c r="D75" s="40" t="s">
        <v>227</v>
      </c>
      <c r="E75" s="34">
        <v>72000</v>
      </c>
      <c r="F75" s="32">
        <v>60000</v>
      </c>
      <c r="G75" s="31">
        <f>(F75*100)/E75</f>
        <v>83.33333333333333</v>
      </c>
    </row>
    <row r="76" spans="1:7" ht="81" customHeight="1">
      <c r="A76" s="67" t="s">
        <v>222</v>
      </c>
      <c r="B76" s="100" t="str">
        <f>'[2]Кассовый план  спр.№1'!$B$210</f>
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</c>
      <c r="C76" s="40" t="s">
        <v>11</v>
      </c>
      <c r="D76" s="67" t="s">
        <v>228</v>
      </c>
      <c r="E76" s="32">
        <v>5684800</v>
      </c>
      <c r="F76" s="32">
        <v>5418717.89</v>
      </c>
      <c r="G76" s="31">
        <f>(F76*100)/E76</f>
        <v>95.31941123698283</v>
      </c>
    </row>
    <row r="77" spans="1:7" ht="62.25" customHeight="1">
      <c r="A77" s="67" t="s">
        <v>223</v>
      </c>
      <c r="B77" s="101" t="s">
        <v>46</v>
      </c>
      <c r="C77" s="40" t="s">
        <v>11</v>
      </c>
      <c r="D77" s="67" t="s">
        <v>229</v>
      </c>
      <c r="E77" s="32">
        <v>20000</v>
      </c>
      <c r="F77" s="32" t="s">
        <v>9</v>
      </c>
      <c r="G77" s="31" t="s">
        <v>9</v>
      </c>
    </row>
    <row r="78" spans="1:7" ht="97.5" customHeight="1">
      <c r="A78" s="67" t="s">
        <v>224</v>
      </c>
      <c r="B78" s="102" t="s">
        <v>44</v>
      </c>
      <c r="C78" s="40" t="s">
        <v>43</v>
      </c>
      <c r="D78" s="67" t="s">
        <v>230</v>
      </c>
      <c r="E78" s="32">
        <v>92100</v>
      </c>
      <c r="F78" s="32">
        <v>62085.85</v>
      </c>
      <c r="G78" s="31">
        <f>(F78*100)/E78</f>
        <v>67.4113463626493</v>
      </c>
    </row>
    <row r="79" spans="1:7" ht="50.25" customHeight="1" hidden="1">
      <c r="A79" s="67" t="s">
        <v>225</v>
      </c>
      <c r="B79" s="103" t="s">
        <v>42</v>
      </c>
      <c r="C79" s="40" t="s">
        <v>11</v>
      </c>
      <c r="D79" s="67" t="s">
        <v>231</v>
      </c>
      <c r="E79" s="32">
        <v>0</v>
      </c>
      <c r="F79" s="32" t="s">
        <v>45</v>
      </c>
      <c r="G79" s="31" t="s">
        <v>9</v>
      </c>
    </row>
    <row r="80" spans="1:7" ht="167.25" customHeight="1">
      <c r="A80" s="67" t="s">
        <v>225</v>
      </c>
      <c r="B80" s="104" t="s">
        <v>17</v>
      </c>
      <c r="C80" s="40" t="s">
        <v>11</v>
      </c>
      <c r="D80" s="67" t="s">
        <v>236</v>
      </c>
      <c r="E80" s="32">
        <v>50000</v>
      </c>
      <c r="F80" s="32" t="s">
        <v>9</v>
      </c>
      <c r="G80" s="31" t="s">
        <v>9</v>
      </c>
    </row>
    <row r="81" spans="1:7" ht="135" customHeight="1" hidden="1">
      <c r="A81" s="67" t="s">
        <v>226</v>
      </c>
      <c r="B81" s="105" t="s">
        <v>234</v>
      </c>
      <c r="C81" s="40" t="s">
        <v>11</v>
      </c>
      <c r="D81" s="67" t="s">
        <v>235</v>
      </c>
      <c r="E81" s="32">
        <v>0</v>
      </c>
      <c r="F81" s="32" t="s">
        <v>9</v>
      </c>
      <c r="G81" s="31" t="s">
        <v>9</v>
      </c>
    </row>
    <row r="82" spans="1:7" ht="35.25" customHeight="1">
      <c r="A82" s="107" t="s">
        <v>232</v>
      </c>
      <c r="B82" s="182" t="s">
        <v>41</v>
      </c>
      <c r="C82" s="109" t="s">
        <v>11</v>
      </c>
      <c r="D82" s="107" t="s">
        <v>240</v>
      </c>
      <c r="E82" s="110">
        <f>E84</f>
        <v>20000</v>
      </c>
      <c r="F82" s="110">
        <f>F83</f>
        <v>18392.56</v>
      </c>
      <c r="G82" s="190">
        <f>G83</f>
        <v>91.96280000000002</v>
      </c>
    </row>
    <row r="83" spans="1:7" ht="63">
      <c r="A83" s="121" t="s">
        <v>237</v>
      </c>
      <c r="B83" s="184" t="s">
        <v>238</v>
      </c>
      <c r="C83" s="127" t="s">
        <v>11</v>
      </c>
      <c r="D83" s="121" t="s">
        <v>241</v>
      </c>
      <c r="E83" s="125">
        <f>E84</f>
        <v>20000</v>
      </c>
      <c r="F83" s="125">
        <f>F84</f>
        <v>18392.56</v>
      </c>
      <c r="G83" s="191">
        <f>G84</f>
        <v>91.96280000000002</v>
      </c>
    </row>
    <row r="84" spans="1:7" ht="182.25" customHeight="1">
      <c r="A84" s="67" t="s">
        <v>239</v>
      </c>
      <c r="B84" s="106" t="s">
        <v>40</v>
      </c>
      <c r="C84" s="40" t="s">
        <v>11</v>
      </c>
      <c r="D84" s="67" t="s">
        <v>242</v>
      </c>
      <c r="E84" s="32">
        <v>20000</v>
      </c>
      <c r="F84" s="32">
        <v>18392.56</v>
      </c>
      <c r="G84" s="31">
        <f>F84/E84*100</f>
        <v>91.96280000000002</v>
      </c>
    </row>
    <row r="85" spans="1:7" ht="23.25" customHeight="1">
      <c r="A85" s="107" t="s">
        <v>233</v>
      </c>
      <c r="B85" s="108" t="s">
        <v>39</v>
      </c>
      <c r="C85" s="109" t="s">
        <v>11</v>
      </c>
      <c r="D85" s="107" t="s">
        <v>243</v>
      </c>
      <c r="E85" s="110">
        <f>E88+E86</f>
        <v>349100</v>
      </c>
      <c r="F85" s="110">
        <f>F88+F86</f>
        <v>319463.52</v>
      </c>
      <c r="G85" s="190">
        <f>G88</f>
        <v>88.17077077478925</v>
      </c>
    </row>
    <row r="86" spans="1:7" ht="18" customHeight="1">
      <c r="A86" s="67" t="s">
        <v>249</v>
      </c>
      <c r="B86" s="187" t="s">
        <v>343</v>
      </c>
      <c r="C86" s="127" t="s">
        <v>11</v>
      </c>
      <c r="D86" s="121" t="s">
        <v>348</v>
      </c>
      <c r="E86" s="125">
        <f>E87</f>
        <v>100000</v>
      </c>
      <c r="F86" s="125">
        <f>F87</f>
        <v>99830.13</v>
      </c>
      <c r="G86" s="191">
        <f>G87</f>
        <v>99.83013</v>
      </c>
    </row>
    <row r="87" spans="1:7" ht="77.25" customHeight="1">
      <c r="A87" s="67" t="s">
        <v>250</v>
      </c>
      <c r="B87" s="119" t="s">
        <v>344</v>
      </c>
      <c r="C87" s="91" t="s">
        <v>11</v>
      </c>
      <c r="D87" s="89" t="s">
        <v>347</v>
      </c>
      <c r="E87" s="92">
        <v>100000</v>
      </c>
      <c r="F87" s="92">
        <v>99830.13</v>
      </c>
      <c r="G87" s="31">
        <f>(F87*100)/E87</f>
        <v>99.83013</v>
      </c>
    </row>
    <row r="88" spans="1:7" ht="32.25" customHeight="1">
      <c r="A88" s="67" t="s">
        <v>345</v>
      </c>
      <c r="B88" s="111" t="s">
        <v>38</v>
      </c>
      <c r="C88" s="112" t="s">
        <v>11</v>
      </c>
      <c r="D88" s="69" t="s">
        <v>244</v>
      </c>
      <c r="E88" s="75">
        <f>E89</f>
        <v>249100</v>
      </c>
      <c r="F88" s="75">
        <f>F89</f>
        <v>219633.39</v>
      </c>
      <c r="G88" s="56">
        <f>G89</f>
        <v>88.17077077478925</v>
      </c>
    </row>
    <row r="89" spans="1:7" ht="102.75" customHeight="1">
      <c r="A89" s="67" t="s">
        <v>346</v>
      </c>
      <c r="B89" s="113" t="s">
        <v>256</v>
      </c>
      <c r="C89" s="40" t="s">
        <v>11</v>
      </c>
      <c r="D89" s="67" t="s">
        <v>247</v>
      </c>
      <c r="E89" s="32">
        <v>249100</v>
      </c>
      <c r="F89" s="32">
        <v>219633.39</v>
      </c>
      <c r="G89" s="31">
        <f>(F89*100)/E89</f>
        <v>88.17077077478925</v>
      </c>
    </row>
    <row r="90" spans="1:8" ht="19.5" customHeight="1">
      <c r="A90" s="27" t="s">
        <v>251</v>
      </c>
      <c r="B90" s="114" t="s">
        <v>37</v>
      </c>
      <c r="C90" s="72" t="s">
        <v>11</v>
      </c>
      <c r="D90" s="73" t="s">
        <v>248</v>
      </c>
      <c r="E90" s="30">
        <f>E91+E101</f>
        <v>12228900</v>
      </c>
      <c r="F90" s="30">
        <f>F91+F101</f>
        <v>12162995.02</v>
      </c>
      <c r="G90" s="190">
        <f>(F90*100)/E90</f>
        <v>99.46107188708714</v>
      </c>
      <c r="H90" s="7"/>
    </row>
    <row r="91" spans="1:7" ht="15.75" customHeight="1">
      <c r="A91" s="27" t="s">
        <v>252</v>
      </c>
      <c r="B91" s="114" t="s">
        <v>257</v>
      </c>
      <c r="C91" s="72" t="s">
        <v>11</v>
      </c>
      <c r="D91" s="27" t="s">
        <v>255</v>
      </c>
      <c r="E91" s="30">
        <f>E92+E93+E94+E95+E97+E98+E99+E100+E96</f>
        <v>12226900</v>
      </c>
      <c r="F91" s="30">
        <f>F92+F93+F94+F95+F97+F98+F99+F100+F96</f>
        <v>12161180.02</v>
      </c>
      <c r="G91" s="190">
        <f aca="true" t="shared" si="3" ref="G91:G99">F91/E91*100</f>
        <v>99.46249678986496</v>
      </c>
    </row>
    <row r="92" spans="1:7" ht="30">
      <c r="A92" s="89" t="s">
        <v>253</v>
      </c>
      <c r="B92" s="115" t="s">
        <v>36</v>
      </c>
      <c r="C92" s="91" t="s">
        <v>11</v>
      </c>
      <c r="D92" s="67" t="s">
        <v>258</v>
      </c>
      <c r="E92" s="92">
        <v>1179100</v>
      </c>
      <c r="F92" s="32">
        <v>1179069.99</v>
      </c>
      <c r="G92" s="31">
        <f t="shared" si="3"/>
        <v>99.9974548384361</v>
      </c>
    </row>
    <row r="93" spans="1:7" ht="50.25" customHeight="1">
      <c r="A93" s="89" t="s">
        <v>254</v>
      </c>
      <c r="B93" s="116" t="s">
        <v>35</v>
      </c>
      <c r="C93" s="40" t="s">
        <v>11</v>
      </c>
      <c r="D93" s="67" t="s">
        <v>259</v>
      </c>
      <c r="E93" s="32">
        <v>220000</v>
      </c>
      <c r="F93" s="32">
        <v>209970.5</v>
      </c>
      <c r="G93" s="31">
        <f t="shared" si="3"/>
        <v>95.44113636363636</v>
      </c>
    </row>
    <row r="94" spans="1:7" ht="32.25" customHeight="1">
      <c r="A94" s="89" t="s">
        <v>260</v>
      </c>
      <c r="B94" s="117" t="s">
        <v>263</v>
      </c>
      <c r="C94" s="40" t="s">
        <v>11</v>
      </c>
      <c r="D94" s="67" t="s">
        <v>264</v>
      </c>
      <c r="E94" s="32">
        <v>238800</v>
      </c>
      <c r="F94" s="32">
        <v>192709</v>
      </c>
      <c r="G94" s="31">
        <f t="shared" si="3"/>
        <v>80.69891122278057</v>
      </c>
    </row>
    <row r="95" spans="1:7" ht="30">
      <c r="A95" s="89" t="s">
        <v>261</v>
      </c>
      <c r="B95" s="115" t="s">
        <v>34</v>
      </c>
      <c r="C95" s="40" t="s">
        <v>11</v>
      </c>
      <c r="D95" s="67" t="s">
        <v>265</v>
      </c>
      <c r="E95" s="32">
        <v>843700</v>
      </c>
      <c r="F95" s="32">
        <v>841756.39</v>
      </c>
      <c r="G95" s="31">
        <f t="shared" si="3"/>
        <v>99.76963257081901</v>
      </c>
    </row>
    <row r="96" spans="1:7" ht="30">
      <c r="A96" s="89" t="s">
        <v>262</v>
      </c>
      <c r="B96" s="117" t="s">
        <v>349</v>
      </c>
      <c r="C96" s="40" t="s">
        <v>11</v>
      </c>
      <c r="D96" s="67" t="s">
        <v>350</v>
      </c>
      <c r="E96" s="32">
        <v>571800</v>
      </c>
      <c r="F96" s="32">
        <v>571784</v>
      </c>
      <c r="G96" s="31">
        <f t="shared" si="3"/>
        <v>99.99720181881777</v>
      </c>
    </row>
    <row r="97" spans="1:7" ht="66" customHeight="1">
      <c r="A97" s="89" t="s">
        <v>270</v>
      </c>
      <c r="B97" s="118" t="s">
        <v>33</v>
      </c>
      <c r="C97" s="40" t="s">
        <v>11</v>
      </c>
      <c r="D97" s="67" t="s">
        <v>266</v>
      </c>
      <c r="E97" s="32">
        <v>8535900</v>
      </c>
      <c r="F97" s="32">
        <v>8535774.16</v>
      </c>
      <c r="G97" s="31">
        <f t="shared" si="3"/>
        <v>99.99852575592499</v>
      </c>
    </row>
    <row r="98" spans="1:7" ht="30" customHeight="1">
      <c r="A98" s="89" t="s">
        <v>271</v>
      </c>
      <c r="B98" s="118" t="s">
        <v>32</v>
      </c>
      <c r="C98" s="40" t="s">
        <v>11</v>
      </c>
      <c r="D98" s="67" t="s">
        <v>267</v>
      </c>
      <c r="E98" s="32">
        <v>143600</v>
      </c>
      <c r="F98" s="32">
        <v>143540.5</v>
      </c>
      <c r="G98" s="31">
        <f t="shared" si="3"/>
        <v>99.95856545961003</v>
      </c>
    </row>
    <row r="99" spans="1:7" ht="44.25" customHeight="1">
      <c r="A99" s="89" t="s">
        <v>272</v>
      </c>
      <c r="B99" s="115" t="s">
        <v>31</v>
      </c>
      <c r="C99" s="40" t="s">
        <v>11</v>
      </c>
      <c r="D99" s="67" t="s">
        <v>268</v>
      </c>
      <c r="E99" s="32">
        <v>264000</v>
      </c>
      <c r="F99" s="32">
        <v>262726.4</v>
      </c>
      <c r="G99" s="31">
        <f t="shared" si="3"/>
        <v>99.51757575757577</v>
      </c>
    </row>
    <row r="100" spans="1:7" ht="60">
      <c r="A100" s="89" t="s">
        <v>273</v>
      </c>
      <c r="B100" s="115" t="s">
        <v>30</v>
      </c>
      <c r="C100" s="40" t="s">
        <v>11</v>
      </c>
      <c r="D100" s="67" t="s">
        <v>269</v>
      </c>
      <c r="E100" s="32">
        <v>230000</v>
      </c>
      <c r="F100" s="32">
        <v>223849.08</v>
      </c>
      <c r="G100" s="31">
        <f>F100*100/E100</f>
        <v>97.32568695652174</v>
      </c>
    </row>
    <row r="101" spans="1:7" ht="46.5" customHeight="1">
      <c r="A101" s="27" t="s">
        <v>275</v>
      </c>
      <c r="B101" s="114" t="s">
        <v>29</v>
      </c>
      <c r="C101" s="72" t="s">
        <v>11</v>
      </c>
      <c r="D101" s="27" t="s">
        <v>274</v>
      </c>
      <c r="E101" s="30">
        <f>E102</f>
        <v>2000</v>
      </c>
      <c r="F101" s="30">
        <f>F102</f>
        <v>1815</v>
      </c>
      <c r="G101" s="193">
        <f>G102</f>
        <v>90.75</v>
      </c>
    </row>
    <row r="102" spans="1:7" ht="60">
      <c r="A102" s="67" t="s">
        <v>276</v>
      </c>
      <c r="B102" s="97" t="s">
        <v>28</v>
      </c>
      <c r="C102" s="40" t="s">
        <v>11</v>
      </c>
      <c r="D102" s="67" t="s">
        <v>277</v>
      </c>
      <c r="E102" s="32">
        <v>2000</v>
      </c>
      <c r="F102" s="32">
        <v>1815</v>
      </c>
      <c r="G102" s="31">
        <f>F102/E102*100</f>
        <v>90.75</v>
      </c>
    </row>
    <row r="103" spans="1:7" ht="15.75">
      <c r="A103" s="27" t="s">
        <v>278</v>
      </c>
      <c r="B103" s="120" t="s">
        <v>27</v>
      </c>
      <c r="C103" s="72" t="s">
        <v>11</v>
      </c>
      <c r="D103" s="27" t="s">
        <v>283</v>
      </c>
      <c r="E103" s="30">
        <f>E105</f>
        <v>244000</v>
      </c>
      <c r="F103" s="30">
        <f>F104</f>
        <v>213242</v>
      </c>
      <c r="G103" s="193">
        <f>G105</f>
        <v>87.39426229508197</v>
      </c>
    </row>
    <row r="104" spans="1:7" ht="31.5">
      <c r="A104" s="121" t="s">
        <v>280</v>
      </c>
      <c r="B104" s="185" t="s">
        <v>282</v>
      </c>
      <c r="C104" s="127" t="s">
        <v>11</v>
      </c>
      <c r="D104" s="121" t="s">
        <v>284</v>
      </c>
      <c r="E104" s="125">
        <f>E105</f>
        <v>244000</v>
      </c>
      <c r="F104" s="125">
        <f>F105</f>
        <v>213242</v>
      </c>
      <c r="G104" s="191">
        <f>G105</f>
        <v>87.39426229508197</v>
      </c>
    </row>
    <row r="105" spans="1:7" ht="97.5" customHeight="1">
      <c r="A105" s="67" t="s">
        <v>281</v>
      </c>
      <c r="B105" s="116" t="s">
        <v>26</v>
      </c>
      <c r="C105" s="40" t="s">
        <v>11</v>
      </c>
      <c r="D105" s="67" t="s">
        <v>285</v>
      </c>
      <c r="E105" s="32">
        <v>244000</v>
      </c>
      <c r="F105" s="32">
        <v>213242</v>
      </c>
      <c r="G105" s="31">
        <f>F105/E105*100</f>
        <v>87.39426229508197</v>
      </c>
    </row>
    <row r="106" spans="1:7" ht="15.75">
      <c r="A106" s="27" t="s">
        <v>279</v>
      </c>
      <c r="B106" s="114" t="s">
        <v>25</v>
      </c>
      <c r="C106" s="72" t="s">
        <v>11</v>
      </c>
      <c r="D106" s="73" t="s">
        <v>288</v>
      </c>
      <c r="E106" s="30">
        <f>E107+E110</f>
        <v>1531000</v>
      </c>
      <c r="F106" s="30">
        <f>F107+F110</f>
        <v>1438729.2</v>
      </c>
      <c r="G106" s="190">
        <f>F106/E106*100</f>
        <v>93.97316786414109</v>
      </c>
    </row>
    <row r="107" spans="1:8" ht="31.5">
      <c r="A107" s="121" t="s">
        <v>287</v>
      </c>
      <c r="B107" s="122" t="s">
        <v>286</v>
      </c>
      <c r="C107" s="123" t="s">
        <v>11</v>
      </c>
      <c r="D107" s="124" t="s">
        <v>289</v>
      </c>
      <c r="E107" s="125">
        <f>E108+E109</f>
        <v>1413000</v>
      </c>
      <c r="F107" s="125">
        <f>F108+F109</f>
        <v>1376824.45</v>
      </c>
      <c r="G107" s="191">
        <f>F107*100/E107</f>
        <v>97.43980537862703</v>
      </c>
      <c r="H107" s="25"/>
    </row>
    <row r="108" spans="1:7" ht="106.5" customHeight="1">
      <c r="A108" s="67" t="s">
        <v>291</v>
      </c>
      <c r="B108" s="116" t="s">
        <v>24</v>
      </c>
      <c r="C108" s="40" t="s">
        <v>11</v>
      </c>
      <c r="D108" s="67" t="s">
        <v>290</v>
      </c>
      <c r="E108" s="32">
        <v>813000</v>
      </c>
      <c r="F108" s="32">
        <v>777895.73</v>
      </c>
      <c r="G108" s="31">
        <f>F108*100/E108</f>
        <v>95.68213161131611</v>
      </c>
    </row>
    <row r="109" spans="1:7" ht="109.5" customHeight="1">
      <c r="A109" s="67" t="s">
        <v>292</v>
      </c>
      <c r="B109" s="116" t="s">
        <v>23</v>
      </c>
      <c r="C109" s="40" t="s">
        <v>11</v>
      </c>
      <c r="D109" s="67" t="s">
        <v>293</v>
      </c>
      <c r="E109" s="32">
        <v>600000</v>
      </c>
      <c r="F109" s="32">
        <v>598928.72</v>
      </c>
      <c r="G109" s="31">
        <f>(F109*100)/E109</f>
        <v>99.82145333333334</v>
      </c>
    </row>
    <row r="110" spans="1:7" ht="30.75" customHeight="1">
      <c r="A110" s="69" t="s">
        <v>294</v>
      </c>
      <c r="B110" s="160" t="s">
        <v>22</v>
      </c>
      <c r="C110" s="112" t="s">
        <v>11</v>
      </c>
      <c r="D110" s="69" t="s">
        <v>295</v>
      </c>
      <c r="E110" s="75">
        <f>E111+E112</f>
        <v>118000</v>
      </c>
      <c r="F110" s="75">
        <f>F111+F112</f>
        <v>61904.75</v>
      </c>
      <c r="G110" s="56">
        <f>F110/E110*100</f>
        <v>52.46165254237288</v>
      </c>
    </row>
    <row r="111" spans="1:7" ht="111" customHeight="1">
      <c r="A111" s="67" t="s">
        <v>297</v>
      </c>
      <c r="B111" s="116" t="s">
        <v>21</v>
      </c>
      <c r="C111" s="40" t="s">
        <v>11</v>
      </c>
      <c r="D111" s="67" t="s">
        <v>300</v>
      </c>
      <c r="E111" s="32">
        <v>83000</v>
      </c>
      <c r="F111" s="32">
        <v>51904.75</v>
      </c>
      <c r="G111" s="31">
        <f>F111/E111*100</f>
        <v>62.53584337349397</v>
      </c>
    </row>
    <row r="112" spans="1:7" ht="107.25" customHeight="1">
      <c r="A112" s="67" t="s">
        <v>298</v>
      </c>
      <c r="B112" s="126" t="s">
        <v>299</v>
      </c>
      <c r="C112" s="40" t="s">
        <v>11</v>
      </c>
      <c r="D112" s="67" t="s">
        <v>296</v>
      </c>
      <c r="E112" s="32">
        <v>35000</v>
      </c>
      <c r="F112" s="32">
        <v>10000</v>
      </c>
      <c r="G112" s="31">
        <f>F112/E112*100</f>
        <v>28.57142857142857</v>
      </c>
    </row>
    <row r="113" spans="1:7" ht="28.5" customHeight="1">
      <c r="A113" s="72" t="s">
        <v>306</v>
      </c>
      <c r="B113" s="114" t="s">
        <v>303</v>
      </c>
      <c r="C113" s="72" t="s">
        <v>11</v>
      </c>
      <c r="D113" s="73" t="s">
        <v>301</v>
      </c>
      <c r="E113" s="30">
        <f>E114+E116</f>
        <v>3315600</v>
      </c>
      <c r="F113" s="30">
        <f>F114+F116</f>
        <v>3302096.91</v>
      </c>
      <c r="G113" s="190">
        <f>F113/E113*100</f>
        <v>99.59274068041984</v>
      </c>
    </row>
    <row r="114" spans="1:7" ht="19.5" customHeight="1">
      <c r="A114" s="127" t="s">
        <v>307</v>
      </c>
      <c r="B114" s="128" t="s">
        <v>304</v>
      </c>
      <c r="C114" s="127" t="s">
        <v>11</v>
      </c>
      <c r="D114" s="129" t="s">
        <v>305</v>
      </c>
      <c r="E114" s="125">
        <f>E115</f>
        <v>3059600</v>
      </c>
      <c r="F114" s="125">
        <f>F115</f>
        <v>3052079.81</v>
      </c>
      <c r="G114" s="56">
        <f>(F114*100)/E114</f>
        <v>99.75421002745458</v>
      </c>
    </row>
    <row r="115" spans="1:7" ht="59.25" customHeight="1">
      <c r="A115" s="67" t="s">
        <v>308</v>
      </c>
      <c r="B115" s="130" t="s">
        <v>20</v>
      </c>
      <c r="C115" s="40" t="s">
        <v>11</v>
      </c>
      <c r="D115" s="67" t="s">
        <v>302</v>
      </c>
      <c r="E115" s="32">
        <v>3059600</v>
      </c>
      <c r="F115" s="32">
        <v>3052079.81</v>
      </c>
      <c r="G115" s="31">
        <f>(F115*100)/E115</f>
        <v>99.75421002745458</v>
      </c>
    </row>
    <row r="116" spans="1:7" ht="35.25" customHeight="1">
      <c r="A116" s="69" t="s">
        <v>309</v>
      </c>
      <c r="B116" s="122" t="s">
        <v>310</v>
      </c>
      <c r="C116" s="112" t="s">
        <v>11</v>
      </c>
      <c r="D116" s="69" t="s">
        <v>312</v>
      </c>
      <c r="E116" s="75">
        <f>E117</f>
        <v>256000</v>
      </c>
      <c r="F116" s="75">
        <f>F117</f>
        <v>250017.1</v>
      </c>
      <c r="G116" s="56">
        <f>G117</f>
        <v>97.6629296875</v>
      </c>
    </row>
    <row r="117" spans="1:7" ht="58.5" customHeight="1">
      <c r="A117" s="67" t="s">
        <v>311</v>
      </c>
      <c r="B117" s="116" t="s">
        <v>19</v>
      </c>
      <c r="C117" s="40" t="s">
        <v>11</v>
      </c>
      <c r="D117" s="67" t="s">
        <v>313</v>
      </c>
      <c r="E117" s="32">
        <v>256000</v>
      </c>
      <c r="F117" s="32">
        <v>250017.1</v>
      </c>
      <c r="G117" s="31">
        <f>(F117*100)/E117</f>
        <v>97.6629296875</v>
      </c>
    </row>
    <row r="118" spans="1:7" ht="15.75">
      <c r="A118" s="27" t="s">
        <v>314</v>
      </c>
      <c r="B118" s="114" t="s">
        <v>16</v>
      </c>
      <c r="C118" s="72" t="s">
        <v>11</v>
      </c>
      <c r="D118" s="73" t="s">
        <v>317</v>
      </c>
      <c r="E118" s="30">
        <f>E119</f>
        <v>5228900</v>
      </c>
      <c r="F118" s="30">
        <f>F119</f>
        <v>4373875.37</v>
      </c>
      <c r="G118" s="190">
        <f>(F118*100)/E118</f>
        <v>83.6480974966054</v>
      </c>
    </row>
    <row r="119" spans="1:7" ht="15.75">
      <c r="A119" s="27" t="s">
        <v>315</v>
      </c>
      <c r="B119" s="131" t="s">
        <v>316</v>
      </c>
      <c r="C119" s="72" t="s">
        <v>11</v>
      </c>
      <c r="D119" s="73" t="s">
        <v>210</v>
      </c>
      <c r="E119" s="30">
        <f>E120+E124</f>
        <v>5228900</v>
      </c>
      <c r="F119" s="30">
        <f>F120+F124</f>
        <v>4373875.37</v>
      </c>
      <c r="G119" s="190">
        <f>F119*100/E119</f>
        <v>83.6480974966054</v>
      </c>
    </row>
    <row r="120" spans="1:7" ht="47.25" customHeight="1">
      <c r="A120" s="67" t="s">
        <v>315</v>
      </c>
      <c r="B120" s="116" t="s">
        <v>15</v>
      </c>
      <c r="C120" s="40" t="s">
        <v>11</v>
      </c>
      <c r="D120" s="67" t="s">
        <v>326</v>
      </c>
      <c r="E120" s="32">
        <f>E121+E122</f>
        <v>3424600</v>
      </c>
      <c r="F120" s="32">
        <f>F121+F122</f>
        <v>2767035.93</v>
      </c>
      <c r="G120" s="31">
        <f>(F120*100)/E120</f>
        <v>80.79880657595048</v>
      </c>
    </row>
    <row r="121" spans="1:7" ht="33" customHeight="1">
      <c r="A121" s="67" t="s">
        <v>318</v>
      </c>
      <c r="B121" s="115" t="s">
        <v>14</v>
      </c>
      <c r="C121" s="40" t="s">
        <v>11</v>
      </c>
      <c r="D121" s="67" t="s">
        <v>325</v>
      </c>
      <c r="E121" s="32">
        <v>2509600</v>
      </c>
      <c r="F121" s="32">
        <v>2097669.47</v>
      </c>
      <c r="G121" s="31">
        <f>(F121*100)/E121</f>
        <v>83.5858092923175</v>
      </c>
    </row>
    <row r="122" spans="1:7" ht="105" customHeight="1">
      <c r="A122" s="67" t="s">
        <v>319</v>
      </c>
      <c r="B122" s="117" t="s">
        <v>323</v>
      </c>
      <c r="C122" s="40" t="s">
        <v>11</v>
      </c>
      <c r="D122" s="67" t="s">
        <v>324</v>
      </c>
      <c r="E122" s="32">
        <v>915000</v>
      </c>
      <c r="F122" s="32">
        <v>669366.46</v>
      </c>
      <c r="G122" s="31">
        <f>(F122*100)/E122</f>
        <v>73.1548043715847</v>
      </c>
    </row>
    <row r="123" spans="1:7" ht="48" customHeight="1" hidden="1">
      <c r="A123" s="67" t="s">
        <v>13</v>
      </c>
      <c r="B123" s="115" t="s">
        <v>12</v>
      </c>
      <c r="C123" s="40" t="s">
        <v>11</v>
      </c>
      <c r="D123" s="67" t="s">
        <v>10</v>
      </c>
      <c r="E123" s="67" t="s">
        <v>9</v>
      </c>
      <c r="F123" s="32" t="s">
        <v>9</v>
      </c>
      <c r="G123" s="31" t="s">
        <v>9</v>
      </c>
    </row>
    <row r="124" spans="1:7" ht="125.25" customHeight="1">
      <c r="A124" s="67" t="s">
        <v>321</v>
      </c>
      <c r="B124" s="132" t="s">
        <v>320</v>
      </c>
      <c r="C124" s="40" t="s">
        <v>11</v>
      </c>
      <c r="D124" s="67" t="s">
        <v>322</v>
      </c>
      <c r="E124" s="32">
        <v>1804300</v>
      </c>
      <c r="F124" s="32">
        <v>1606839.44</v>
      </c>
      <c r="G124" s="31">
        <f>F124*100/E124</f>
        <v>89.05611261985257</v>
      </c>
    </row>
    <row r="125" spans="1:8" ht="22.5" customHeight="1">
      <c r="A125" s="27" t="s">
        <v>329</v>
      </c>
      <c r="B125" s="28" t="s">
        <v>327</v>
      </c>
      <c r="C125" s="29" t="s">
        <v>11</v>
      </c>
      <c r="D125" s="27" t="s">
        <v>330</v>
      </c>
      <c r="E125" s="30">
        <f>E126</f>
        <v>1345900</v>
      </c>
      <c r="F125" s="30">
        <f>F126</f>
        <v>1344226.56</v>
      </c>
      <c r="G125" s="193">
        <f>F125*100/E125</f>
        <v>99.87566386804369</v>
      </c>
      <c r="H125" s="1" t="s">
        <v>356</v>
      </c>
    </row>
    <row r="126" spans="1:8" ht="36" customHeight="1">
      <c r="A126" s="121" t="s">
        <v>331</v>
      </c>
      <c r="B126" s="161" t="s">
        <v>328</v>
      </c>
      <c r="C126" s="133" t="s">
        <v>11</v>
      </c>
      <c r="D126" s="121" t="s">
        <v>333</v>
      </c>
      <c r="E126" s="75">
        <f>E127</f>
        <v>1345900</v>
      </c>
      <c r="F126" s="75">
        <f>F127</f>
        <v>1344226.56</v>
      </c>
      <c r="G126" s="56">
        <f>F126*100/E126</f>
        <v>99.87566386804369</v>
      </c>
      <c r="H126" s="6">
        <f>F77+F80+F84+F89+F91+F103+F106+F113</f>
        <v>17353274.08</v>
      </c>
    </row>
    <row r="127" spans="1:7" ht="78" customHeight="1">
      <c r="A127" s="67" t="s">
        <v>332</v>
      </c>
      <c r="B127" s="113" t="s">
        <v>18</v>
      </c>
      <c r="C127" s="134" t="s">
        <v>11</v>
      </c>
      <c r="D127" s="67" t="s">
        <v>334</v>
      </c>
      <c r="E127" s="32">
        <v>1345900</v>
      </c>
      <c r="F127" s="32">
        <v>1344226.56</v>
      </c>
      <c r="G127" s="31">
        <f>F127*100/E127</f>
        <v>99.87566386804369</v>
      </c>
    </row>
    <row r="128" spans="1:9" s="4" customFormat="1" ht="15" customHeight="1">
      <c r="A128" s="135"/>
      <c r="B128" s="136" t="s">
        <v>8</v>
      </c>
      <c r="C128" s="137"/>
      <c r="D128" s="11" t="s">
        <v>7</v>
      </c>
      <c r="E128" s="10">
        <f>E61+E82+E85+E90+E103+E113+E118+E125+E106</f>
        <v>49445000</v>
      </c>
      <c r="F128" s="10">
        <f>F60</f>
        <v>46885530.31000001</v>
      </c>
      <c r="G128" s="194">
        <f>F128/E128*100</f>
        <v>94.82360260895946</v>
      </c>
      <c r="H128" s="4">
        <v>33064300</v>
      </c>
      <c r="I128" s="5">
        <f>E128-H128</f>
        <v>16380700</v>
      </c>
    </row>
    <row r="129" spans="1:8" s="4" customFormat="1" ht="63">
      <c r="A129" s="138"/>
      <c r="B129" s="82" t="s">
        <v>337</v>
      </c>
      <c r="C129" s="112"/>
      <c r="D129" s="139"/>
      <c r="E129" s="75">
        <f>E58-E128</f>
        <v>0</v>
      </c>
      <c r="F129" s="75">
        <f>F58-F128</f>
        <v>12247305.499999993</v>
      </c>
      <c r="G129" s="56"/>
      <c r="H129" s="5">
        <f>F128-16055552</f>
        <v>30829978.31000001</v>
      </c>
    </row>
    <row r="130" spans="1:7" s="4" customFormat="1" ht="31.5">
      <c r="A130" s="138"/>
      <c r="B130" s="180" t="s">
        <v>338</v>
      </c>
      <c r="C130" s="112"/>
      <c r="D130" s="139"/>
      <c r="E130" s="75"/>
      <c r="F130" s="75">
        <f>F131</f>
        <v>-12247305.499999993</v>
      </c>
      <c r="G130" s="56"/>
    </row>
    <row r="131" spans="1:7" ht="25.5" customHeight="1">
      <c r="A131" s="138"/>
      <c r="B131" s="97" t="s">
        <v>351</v>
      </c>
      <c r="C131" s="40" t="s">
        <v>48</v>
      </c>
      <c r="D131" s="32" t="s">
        <v>339</v>
      </c>
      <c r="E131" s="32">
        <f>E128-E58</f>
        <v>0</v>
      </c>
      <c r="F131" s="32">
        <f>F128-F58</f>
        <v>-12247305.499999993</v>
      </c>
      <c r="G131" s="31"/>
    </row>
    <row r="132" spans="1:7" ht="54.75" customHeight="1">
      <c r="A132" s="181"/>
      <c r="B132" s="182" t="s">
        <v>352</v>
      </c>
      <c r="C132" s="72" t="s">
        <v>48</v>
      </c>
      <c r="D132" s="110" t="s">
        <v>336</v>
      </c>
      <c r="E132" s="30">
        <f>E131</f>
        <v>0</v>
      </c>
      <c r="F132" s="30">
        <f>F131</f>
        <v>-12247305.499999993</v>
      </c>
      <c r="G132" s="62"/>
    </row>
    <row r="133" ht="15">
      <c r="B133" s="43" t="s">
        <v>6</v>
      </c>
    </row>
    <row r="134" spans="2:7" ht="16.5">
      <c r="B134" s="166" t="s">
        <v>5</v>
      </c>
      <c r="C134" s="166"/>
      <c r="D134" s="167" t="s">
        <v>3</v>
      </c>
      <c r="E134" s="168"/>
      <c r="F134" s="169" t="s">
        <v>353</v>
      </c>
      <c r="G134" s="170"/>
    </row>
    <row r="135" spans="4:5" ht="15">
      <c r="D135" s="44" t="s">
        <v>1</v>
      </c>
      <c r="E135" s="42" t="s">
        <v>0</v>
      </c>
    </row>
    <row r="136" spans="2:6" ht="30">
      <c r="B136" s="43" t="s">
        <v>4</v>
      </c>
      <c r="D136" s="44" t="s">
        <v>3</v>
      </c>
      <c r="F136" s="45" t="s">
        <v>2</v>
      </c>
    </row>
    <row r="137" spans="4:5" ht="15">
      <c r="D137" s="44" t="s">
        <v>1</v>
      </c>
      <c r="E137" s="42" t="s">
        <v>0</v>
      </c>
    </row>
    <row r="152" ht="15">
      <c r="G152" s="42"/>
    </row>
    <row r="153" ht="15">
      <c r="G153" s="42"/>
    </row>
    <row r="154" ht="15">
      <c r="G154" s="42"/>
    </row>
    <row r="155" ht="15">
      <c r="G155" s="42"/>
    </row>
  </sheetData>
  <sheetProtection/>
  <mergeCells count="1">
    <mergeCell ref="B6:D7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horizontalDpi="600" verticalDpi="600" orientation="portrait" paperSize="9" scale="59" r:id="rId1"/>
  <headerFooter alignWithMargins="0">
    <oddFooter>&amp;C&amp;"Arial,обычный"&amp;P</oddFooter>
  </headerFooter>
  <rowBreaks count="6" manualBreakCount="6">
    <brk id="31" max="6" man="1"/>
    <brk id="42" max="6" man="1"/>
    <brk id="58" max="6" man="1"/>
    <brk id="78" max="6" man="1"/>
    <brk id="100" max="6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2012-04-16T05:50:44Z</dcterms:modified>
  <cp:category/>
  <cp:version/>
  <cp:contentType/>
  <cp:contentStatus/>
</cp:coreProperties>
</file>