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рилож.1 Доходы 2015" sheetId="4" r:id="rId1"/>
    <sheet name="Ведом.структура 2015 Прилож 2" sheetId="6" r:id="rId2"/>
    <sheet name="Распр.по ассигн.Прилож №3 2015" sheetId="9" r:id="rId3"/>
  </sheets>
  <externalReferences>
    <externalReference r:id="rId4"/>
    <externalReference r:id="rId5"/>
  </externalReferences>
  <definedNames>
    <definedName name="OLE_LINK1" localSheetId="0">'Прилож.1 Доходы 2015'!$D$56</definedName>
    <definedName name="_xlnm.Print_Area" localSheetId="1">'Ведом.структура 2015 Прилож 2'!$A$1:$K$154</definedName>
    <definedName name="_xlnm.Print_Area" localSheetId="0">'Прилож.1 Доходы 2015'!$A$1:$E$65</definedName>
    <definedName name="_xlnm.Print_Area" localSheetId="2">'Распр.по ассигн.Прилож №3 2015'!$A$1:$J$124</definedName>
  </definedNames>
  <calcPr calcId="145621"/>
</workbook>
</file>

<file path=xl/calcChain.xml><?xml version="1.0" encoding="utf-8"?>
<calcChain xmlns="http://schemas.openxmlformats.org/spreadsheetml/2006/main">
  <c r="G122" i="9" l="1"/>
  <c r="G121" i="9"/>
  <c r="G120" i="9" s="1"/>
  <c r="G118" i="9"/>
  <c r="G116" i="9"/>
  <c r="G113" i="9"/>
  <c r="G109" i="9"/>
  <c r="G108" i="9" s="1"/>
  <c r="G106" i="9"/>
  <c r="G105" i="9" s="1"/>
  <c r="G102" i="9"/>
  <c r="G100" i="9"/>
  <c r="G98" i="9"/>
  <c r="G97" i="9" s="1"/>
  <c r="G95" i="9"/>
  <c r="G94" i="9" s="1"/>
  <c r="G92" i="9"/>
  <c r="G91" i="9" s="1"/>
  <c r="G90" i="9" s="1"/>
  <c r="G89" i="9" s="1"/>
  <c r="G87" i="9"/>
  <c r="G86" i="9" s="1"/>
  <c r="G83" i="9"/>
  <c r="G81" i="9"/>
  <c r="G79" i="9"/>
  <c r="G77" i="9"/>
  <c r="G75" i="9"/>
  <c r="G73" i="9"/>
  <c r="G71" i="9"/>
  <c r="G68" i="9"/>
  <c r="G66" i="9"/>
  <c r="G63" i="9" s="1"/>
  <c r="G64" i="9"/>
  <c r="G59" i="9"/>
  <c r="G58" i="9" s="1"/>
  <c r="G56" i="9"/>
  <c r="G55" i="9" s="1"/>
  <c r="G54" i="9" s="1"/>
  <c r="G51" i="9"/>
  <c r="G50" i="9" s="1"/>
  <c r="G49" i="9" s="1"/>
  <c r="G47" i="9"/>
  <c r="G43" i="9"/>
  <c r="G41" i="9"/>
  <c r="G38" i="9" s="1"/>
  <c r="G39" i="9"/>
  <c r="G36" i="9"/>
  <c r="G35" i="9" s="1"/>
  <c r="H34" i="9"/>
  <c r="G32" i="9"/>
  <c r="G31" i="9" s="1"/>
  <c r="G29" i="9"/>
  <c r="G24" i="9"/>
  <c r="G22" i="9"/>
  <c r="G21" i="9" s="1"/>
  <c r="M21" i="9" s="1"/>
  <c r="L21" i="9"/>
  <c r="G17" i="9"/>
  <c r="G15" i="9" s="1"/>
  <c r="M15" i="9" s="1"/>
  <c r="L15" i="9"/>
  <c r="G13" i="9"/>
  <c r="G12" i="9" s="1"/>
  <c r="H152" i="6"/>
  <c r="H151" i="6"/>
  <c r="H145" i="6"/>
  <c r="H144" i="6"/>
  <c r="H135" i="6" s="1"/>
  <c r="H134" i="6" s="1"/>
  <c r="H139" i="6"/>
  <c r="H138" i="6"/>
  <c r="H137" i="6" s="1"/>
  <c r="H136" i="6" s="1"/>
  <c r="H130" i="6"/>
  <c r="H128" i="6"/>
  <c r="H127" i="6" s="1"/>
  <c r="H125" i="6"/>
  <c r="H124" i="6" s="1"/>
  <c r="H120" i="6"/>
  <c r="H118" i="6"/>
  <c r="H117" i="6"/>
  <c r="H116" i="6" s="1"/>
  <c r="L115" i="6"/>
  <c r="L114" i="6" s="1"/>
  <c r="K115" i="6"/>
  <c r="J115" i="6"/>
  <c r="J114" i="6" s="1"/>
  <c r="I115" i="6"/>
  <c r="N114" i="6"/>
  <c r="K114" i="6"/>
  <c r="I114" i="6"/>
  <c r="H114" i="6"/>
  <c r="L113" i="6"/>
  <c r="L112" i="6" s="1"/>
  <c r="K113" i="6"/>
  <c r="K112" i="6" s="1"/>
  <c r="J113" i="6"/>
  <c r="I113" i="6"/>
  <c r="N112" i="6"/>
  <c r="M112" i="6"/>
  <c r="J112" i="6"/>
  <c r="I112" i="6"/>
  <c r="H112" i="6"/>
  <c r="M109" i="6"/>
  <c r="H109" i="6"/>
  <c r="N109" i="6" s="1"/>
  <c r="H108" i="6"/>
  <c r="H107" i="6" s="1"/>
  <c r="L107" i="6"/>
  <c r="K107" i="6"/>
  <c r="J107" i="6"/>
  <c r="I107" i="6"/>
  <c r="H105" i="6"/>
  <c r="H104" i="6" s="1"/>
  <c r="L102" i="6"/>
  <c r="L101" i="6" s="1"/>
  <c r="L100" i="6" s="1"/>
  <c r="K102" i="6"/>
  <c r="J102" i="6"/>
  <c r="J101" i="6" s="1"/>
  <c r="J100" i="6" s="1"/>
  <c r="I102" i="6"/>
  <c r="H102" i="6"/>
  <c r="H101" i="6" s="1"/>
  <c r="H100" i="6" s="1"/>
  <c r="K101" i="6"/>
  <c r="K100" i="6" s="1"/>
  <c r="I101" i="6"/>
  <c r="I100" i="6" s="1"/>
  <c r="H98" i="6"/>
  <c r="H96" i="6"/>
  <c r="H94" i="6"/>
  <c r="H93" i="6"/>
  <c r="H91" i="6"/>
  <c r="H90" i="6"/>
  <c r="H88" i="6"/>
  <c r="H87" i="6"/>
  <c r="H86" i="6" s="1"/>
  <c r="H85" i="6" s="1"/>
  <c r="L85" i="6"/>
  <c r="K85" i="6"/>
  <c r="J85" i="6"/>
  <c r="I85" i="6"/>
  <c r="H83" i="6"/>
  <c r="H82" i="6"/>
  <c r="H81" i="6"/>
  <c r="L79" i="6"/>
  <c r="K79" i="6"/>
  <c r="J79" i="6"/>
  <c r="I79" i="6"/>
  <c r="H79" i="6"/>
  <c r="L77" i="6"/>
  <c r="K77" i="6"/>
  <c r="J77" i="6"/>
  <c r="I77" i="6"/>
  <c r="H77" i="6"/>
  <c r="L75" i="6"/>
  <c r="K75" i="6"/>
  <c r="J75" i="6"/>
  <c r="I75" i="6"/>
  <c r="H75" i="6"/>
  <c r="H73" i="6"/>
  <c r="H71" i="6"/>
  <c r="H69" i="6"/>
  <c r="H67" i="6"/>
  <c r="H66" i="6" s="1"/>
  <c r="L66" i="6"/>
  <c r="K66" i="6"/>
  <c r="J66" i="6"/>
  <c r="I66" i="6"/>
  <c r="L64" i="6"/>
  <c r="K64" i="6"/>
  <c r="J64" i="6"/>
  <c r="I64" i="6"/>
  <c r="H64" i="6"/>
  <c r="H62" i="6"/>
  <c r="L60" i="6"/>
  <c r="L59" i="6" s="1"/>
  <c r="L58" i="6" s="1"/>
  <c r="L57" i="6" s="1"/>
  <c r="K60" i="6"/>
  <c r="J60" i="6"/>
  <c r="J59" i="6" s="1"/>
  <c r="J58" i="6" s="1"/>
  <c r="J57" i="6" s="1"/>
  <c r="I60" i="6"/>
  <c r="H60" i="6"/>
  <c r="H59" i="6" s="1"/>
  <c r="K59" i="6"/>
  <c r="K58" i="6" s="1"/>
  <c r="K57" i="6" s="1"/>
  <c r="I59" i="6"/>
  <c r="I58" i="6" s="1"/>
  <c r="I57" i="6" s="1"/>
  <c r="H55" i="6"/>
  <c r="H54" i="6" s="1"/>
  <c r="H52" i="6"/>
  <c r="H51" i="6" s="1"/>
  <c r="H50" i="6" s="1"/>
  <c r="L49" i="6"/>
  <c r="K49" i="6"/>
  <c r="J49" i="6"/>
  <c r="I49" i="6"/>
  <c r="I48" i="6"/>
  <c r="I46" i="6" s="1"/>
  <c r="I47" i="6"/>
  <c r="L46" i="6"/>
  <c r="K46" i="6"/>
  <c r="J46" i="6"/>
  <c r="H46" i="6"/>
  <c r="L44" i="6"/>
  <c r="L42" i="6" s="1"/>
  <c r="K44" i="6"/>
  <c r="K43" i="6" s="1"/>
  <c r="J44" i="6"/>
  <c r="I44" i="6"/>
  <c r="I43" i="6" s="1"/>
  <c r="H44" i="6"/>
  <c r="L43" i="6"/>
  <c r="J43" i="6"/>
  <c r="H43" i="6"/>
  <c r="H42" i="6" s="1"/>
  <c r="K42" i="6"/>
  <c r="J42" i="6"/>
  <c r="H40" i="6"/>
  <c r="H36" i="6"/>
  <c r="H34" i="6"/>
  <c r="H32" i="6"/>
  <c r="L31" i="6"/>
  <c r="K31" i="6"/>
  <c r="J31" i="6"/>
  <c r="I31" i="6"/>
  <c r="H31" i="6"/>
  <c r="L29" i="6"/>
  <c r="K29" i="6"/>
  <c r="K28" i="6" s="1"/>
  <c r="J29" i="6"/>
  <c r="I29" i="6"/>
  <c r="I28" i="6" s="1"/>
  <c r="H29" i="6"/>
  <c r="L28" i="6"/>
  <c r="J28" i="6"/>
  <c r="H28" i="6"/>
  <c r="H26" i="6"/>
  <c r="L25" i="6"/>
  <c r="K25" i="6"/>
  <c r="J25" i="6"/>
  <c r="I25" i="6"/>
  <c r="K21" i="6"/>
  <c r="K20" i="6"/>
  <c r="K19" i="6" s="1"/>
  <c r="L19" i="6"/>
  <c r="J19" i="6"/>
  <c r="I19" i="6"/>
  <c r="H19" i="6"/>
  <c r="L17" i="6"/>
  <c r="K17" i="6"/>
  <c r="K14" i="6" s="1"/>
  <c r="J17" i="6"/>
  <c r="I17" i="6"/>
  <c r="H17" i="6"/>
  <c r="L15" i="6"/>
  <c r="L14" i="6" s="1"/>
  <c r="L13" i="6" s="1"/>
  <c r="K15" i="6"/>
  <c r="J15" i="6"/>
  <c r="J14" i="6" s="1"/>
  <c r="J13" i="6" s="1"/>
  <c r="I15" i="6"/>
  <c r="H15" i="6"/>
  <c r="H14" i="6" s="1"/>
  <c r="H13" i="6" s="1"/>
  <c r="I14" i="6"/>
  <c r="I13" i="6" s="1"/>
  <c r="G104" i="9" l="1"/>
  <c r="G53" i="9"/>
  <c r="G11" i="9"/>
  <c r="G62" i="9"/>
  <c r="G61" i="9" s="1"/>
  <c r="G70" i="9"/>
  <c r="G112" i="9"/>
  <c r="G111" i="9" s="1"/>
  <c r="G85" i="9"/>
  <c r="L12" i="6"/>
  <c r="L154" i="6" s="1"/>
  <c r="K13" i="6"/>
  <c r="K12" i="6" s="1"/>
  <c r="K154" i="6" s="1"/>
  <c r="J12" i="6"/>
  <c r="J154" i="6" s="1"/>
  <c r="H49" i="6"/>
  <c r="H12" i="6" s="1"/>
  <c r="H154" i="6" s="1"/>
  <c r="H58" i="6"/>
  <c r="H57" i="6" s="1"/>
  <c r="H123" i="6"/>
  <c r="H122" i="6" s="1"/>
  <c r="I42" i="6"/>
  <c r="I12" i="6" s="1"/>
  <c r="I154" i="6" s="1"/>
  <c r="G124" i="9" l="1"/>
  <c r="G15" i="4"/>
  <c r="G14" i="4" s="1"/>
  <c r="E16" i="4"/>
  <c r="E15" i="4" s="1"/>
  <c r="G16" i="4"/>
  <c r="H16" i="4"/>
  <c r="H15" i="4" s="1"/>
  <c r="H14" i="4" s="1"/>
  <c r="H13" i="4" s="1"/>
  <c r="H61" i="4" s="1"/>
  <c r="H63" i="4" s="1"/>
  <c r="I16" i="4"/>
  <c r="I15" i="4" s="1"/>
  <c r="I14" i="4" s="1"/>
  <c r="I13" i="4" s="1"/>
  <c r="F17" i="4"/>
  <c r="F16" i="4" s="1"/>
  <c r="F15" i="4" s="1"/>
  <c r="F14" i="4" s="1"/>
  <c r="G17" i="4"/>
  <c r="H17" i="4"/>
  <c r="E19" i="4"/>
  <c r="F19" i="4"/>
  <c r="G19" i="4"/>
  <c r="H19" i="4"/>
  <c r="I19" i="4"/>
  <c r="F20" i="4"/>
  <c r="E23" i="4"/>
  <c r="G23" i="4"/>
  <c r="H23" i="4"/>
  <c r="F24" i="4"/>
  <c r="F23" i="4" s="1"/>
  <c r="G24" i="4"/>
  <c r="H24" i="4"/>
  <c r="I24" i="4"/>
  <c r="I23" i="4" s="1"/>
  <c r="E26" i="4"/>
  <c r="H28" i="4"/>
  <c r="E29" i="4"/>
  <c r="E28" i="4" s="1"/>
  <c r="H29" i="4"/>
  <c r="I29" i="4"/>
  <c r="I28" i="4" s="1"/>
  <c r="F30" i="4"/>
  <c r="F29" i="4" s="1"/>
  <c r="F28" i="4" s="1"/>
  <c r="G30" i="4"/>
  <c r="G29" i="4" s="1"/>
  <c r="G28" i="4" s="1"/>
  <c r="E31" i="4"/>
  <c r="F31" i="4"/>
  <c r="I31" i="4"/>
  <c r="E32" i="4"/>
  <c r="F32" i="4"/>
  <c r="G32" i="4"/>
  <c r="G31" i="4" s="1"/>
  <c r="H32" i="4"/>
  <c r="H31" i="4" s="1"/>
  <c r="I32" i="4"/>
  <c r="F34" i="4"/>
  <c r="G34" i="4"/>
  <c r="H34" i="4"/>
  <c r="I34" i="4"/>
  <c r="E35" i="4"/>
  <c r="E36" i="4"/>
  <c r="F37" i="4"/>
  <c r="G37" i="4"/>
  <c r="H37" i="4"/>
  <c r="I37" i="4"/>
  <c r="E38" i="4"/>
  <c r="E39" i="4"/>
  <c r="E40" i="4"/>
  <c r="E44" i="4"/>
  <c r="E42" i="4" s="1"/>
  <c r="G46" i="4"/>
  <c r="G42" i="4" s="1"/>
  <c r="H46" i="4"/>
  <c r="H42" i="4" s="1"/>
  <c r="E47" i="4"/>
  <c r="E46" i="4" s="1"/>
  <c r="F47" i="4"/>
  <c r="F46" i="4" s="1"/>
  <c r="F42" i="4" s="1"/>
  <c r="G47" i="4"/>
  <c r="H47" i="4"/>
  <c r="I47" i="4"/>
  <c r="I46" i="4" s="1"/>
  <c r="I42" i="4" s="1"/>
  <c r="E53" i="4"/>
  <c r="H53" i="4"/>
  <c r="I53" i="4"/>
  <c r="E54" i="4"/>
  <c r="F54" i="4"/>
  <c r="F53" i="4" s="1"/>
  <c r="F52" i="4" s="1"/>
  <c r="F51" i="4" s="1"/>
  <c r="F50" i="4" s="1"/>
  <c r="G54" i="4"/>
  <c r="G53" i="4" s="1"/>
  <c r="G52" i="4" s="1"/>
  <c r="G51" i="4" s="1"/>
  <c r="G50" i="4" s="1"/>
  <c r="H54" i="4"/>
  <c r="I54" i="4"/>
  <c r="F57" i="4"/>
  <c r="G57" i="4"/>
  <c r="E58" i="4"/>
  <c r="E57" i="4" s="1"/>
  <c r="F58" i="4"/>
  <c r="G58" i="4"/>
  <c r="H58" i="4"/>
  <c r="H57" i="4" s="1"/>
  <c r="H52" i="4" s="1"/>
  <c r="H51" i="4" s="1"/>
  <c r="H50" i="4" s="1"/>
  <c r="I58" i="4"/>
  <c r="I57" i="4" s="1"/>
  <c r="F62" i="4"/>
  <c r="G62" i="4"/>
  <c r="H62" i="4"/>
  <c r="I62" i="4"/>
  <c r="E52" i="4" l="1"/>
  <c r="F13" i="4"/>
  <c r="F61" i="4" s="1"/>
  <c r="F63" i="4" s="1"/>
  <c r="G13" i="4"/>
  <c r="G61" i="4" s="1"/>
  <c r="G63" i="4" s="1"/>
  <c r="I52" i="4"/>
  <c r="I51" i="4" s="1"/>
  <c r="I50" i="4" s="1"/>
  <c r="I61" i="4" s="1"/>
  <c r="I63" i="4" s="1"/>
  <c r="E14" i="4"/>
  <c r="E34" i="4"/>
  <c r="E13" i="4" l="1"/>
  <c r="E51" i="4"/>
  <c r="E50" i="4" l="1"/>
  <c r="E61" i="4"/>
</calcChain>
</file>

<file path=xl/sharedStrings.xml><?xml version="1.0" encoding="utf-8"?>
<sst xmlns="http://schemas.openxmlformats.org/spreadsheetml/2006/main" count="1394" uniqueCount="510">
  <si>
    <t>.</t>
  </si>
  <si>
    <t>ИТОГО ДОХОДОВ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</si>
  <si>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</si>
  <si>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2 02 03027 03 0200 151</t>
  </si>
  <si>
    <t>903</t>
  </si>
  <si>
    <t>1.6.1.2.1.2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</si>
  <si>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</si>
  <si>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</si>
  <si>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1.6.1.2.1.1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</si>
  <si>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</si>
  <si>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</si>
  <si>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1.6.1.2.1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</si>
  <si>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</si>
  <si>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</si>
  <si>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000</t>
  </si>
  <si>
    <t>1.6.1.1.2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</si>
  <si>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</si>
  <si>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2 02 03024 03 0200 151</t>
  </si>
  <si>
    <t>1.6.1.1.2.1.2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</si>
  <si>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</si>
  <si>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</si>
  <si>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1.6.1.1.2.1.1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</si>
  <si>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</si>
  <si>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2 02 03 024 03 0000 151</t>
  </si>
  <si>
    <t>1.6.1.1.2.1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</si>
  <si>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</si>
  <si>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</si>
  <si>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</si>
  <si>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</si>
  <si>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1.6.1.1</t>
  </si>
  <si>
    <t>БЕЗВОЗМЕЗДНЫЕ ПОСТУПЛЕНИЯ ОТ ДРУГИХ БЮДЖЕТОВ БЮДЖЕТНОЙ  СИСТЕМЫ РОССИЙСКОЙ ФЕДЕРАЦИИ</t>
  </si>
  <si>
    <t>2 02 00000 00 0000 000</t>
  </si>
  <si>
    <t>1.6.1</t>
  </si>
  <si>
    <t>БЕЗВОЗМЕЗДНЫЕ ПОСТУПЛЕНИЯ</t>
  </si>
  <si>
    <t>2 00 00000 00 0000 000</t>
  </si>
  <si>
    <t>1.6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</si>
  <si>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</si>
  <si>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1 16 90030 03 0200 140</t>
  </si>
  <si>
    <t>846</t>
  </si>
  <si>
    <t>1.5.3.1.2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</si>
  <si>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</si>
  <si>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1 16 90030 03 0100 140</t>
  </si>
  <si>
    <t>806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</si>
  <si>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</si>
  <si>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1 16 90030 03 0000 140</t>
  </si>
  <si>
    <t>1.5.3.1</t>
  </si>
  <si>
    <t>Прочие поступления от денежных взысканий (штрафов) и иных сумм в возмещение ущерба</t>
  </si>
  <si>
    <t xml:space="preserve"> 1 16 90000 00 0000 140</t>
  </si>
  <si>
    <t>1.5.3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</si>
  <si>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</si>
  <si>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1 16 21030 03 0000 140</t>
  </si>
  <si>
    <t>322</t>
  </si>
  <si>
    <t>1.5.2.1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</si>
  <si>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</si>
  <si>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1 16 21000 00 0000 140</t>
  </si>
  <si>
    <t>1.5.2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</si>
  <si>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</si>
  <si>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</si>
  <si>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182</t>
  </si>
  <si>
    <t>1.5.1</t>
  </si>
  <si>
    <t>ШТРАФЫ, САНКЦИИ, ВОЗМЕЩЕНИЕ УЩЕРБА</t>
  </si>
  <si>
    <t xml:space="preserve"> 1 16 00000 00 0000 000</t>
  </si>
  <si>
    <t>1.5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</si>
  <si>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</si>
  <si>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1 13 02993 03 0100 130 </t>
  </si>
  <si>
    <t>867</t>
  </si>
  <si>
    <t>1.4.2.1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</si>
  <si>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</si>
  <si>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1 13 02993 03 0000 130 </t>
  </si>
  <si>
    <t>1.4.2.1.</t>
  </si>
  <si>
    <t xml:space="preserve">Прочие доходы от компенсации затрат государства </t>
  </si>
  <si>
    <t xml:space="preserve"> 1 13 02990 00 0000 130 </t>
  </si>
  <si>
    <t>Доходы от компенсации затрат государства</t>
  </si>
  <si>
    <t xml:space="preserve">1 13 02000 00 0000 130 </t>
  </si>
  <si>
    <t>1.4.2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</si>
  <si>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</si>
  <si>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 xml:space="preserve"> 1 13 01993 03 0000 130 </t>
  </si>
  <si>
    <t>1.4.1.1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</si>
  <si>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</si>
  <si>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</si>
  <si>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</si>
  <si>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 xml:space="preserve"> 1 13 01000 00 0000 130 </t>
  </si>
  <si>
    <t>1.4.1</t>
  </si>
  <si>
    <t>ДОХОДЫ ОТ ОКАЗАНИЯ ПЛАТНЫХ УСЛУГ (РАБОТ) И КОМПЕНСАЦИИ ЗАТРАТ ГОСУДАРТСВА</t>
  </si>
  <si>
    <t>1 13 00000 00 0000 000</t>
  </si>
  <si>
    <t>1.4</t>
  </si>
  <si>
    <t xml:space="preserve">Налог с имущества, переходящего в порядке наследования или дарения  </t>
  </si>
  <si>
    <t xml:space="preserve"> 1 09 04040 01 0000 110</t>
  </si>
  <si>
    <t>1.3.1.</t>
  </si>
  <si>
    <t>Налоги на имущество</t>
  </si>
  <si>
    <t>1 09  04000 00 0000 110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</si>
  <si>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</si>
  <si>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</si>
  <si>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</si>
  <si>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</si>
  <si>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 xml:space="preserve"> 1 06 01010 03 0000 110</t>
  </si>
  <si>
    <t>1.2.1.1</t>
  </si>
  <si>
    <t>Налог на имущество физических лиц</t>
  </si>
  <si>
    <t xml:space="preserve"> 1 06 01000 00 0000 110</t>
  </si>
  <si>
    <t>1.2.1</t>
  </si>
  <si>
    <t>НАЛОГИ НА ИМУЩЕСТВО</t>
  </si>
  <si>
    <t xml:space="preserve"> 1 06 00000 00 0000 000</t>
  </si>
  <si>
    <t>1.2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</si>
  <si>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</si>
  <si>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1 05 04030 02 0000 110</t>
  </si>
  <si>
    <t>1.1.3.1</t>
  </si>
  <si>
    <t>Налог, взимаемый в связи  с  применением    патентной системы налогообложения</t>
  </si>
  <si>
    <t>1 05 04000  02 0000 110</t>
  </si>
  <si>
    <t>1.1.3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</si>
  <si>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</si>
  <si>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</si>
  <si>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1.1.2.2</t>
  </si>
  <si>
    <t xml:space="preserve">Единый налог на вмененный доход для отдельных видов деятельности </t>
  </si>
  <si>
    <t xml:space="preserve"> 1 05 02010 02 0000 110</t>
  </si>
  <si>
    <t>1.1.2.1</t>
  </si>
  <si>
    <t>Единый налог на вмененный доход для отдельных видов деятельности</t>
  </si>
  <si>
    <t xml:space="preserve"> 1 05 02000 02 0000 110</t>
  </si>
  <si>
    <t>1.1.2</t>
  </si>
  <si>
    <t>Минимальный налог, зачисляемый в бюджеты субъектов Российской Федерации</t>
  </si>
  <si>
    <t>1 05 01050 01 0000 110</t>
  </si>
  <si>
    <t>1.1.1.1.3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</si>
  <si>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</si>
  <si>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</si>
  <si>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>1.1.1.1.2.2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</si>
  <si>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</si>
  <si>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</si>
  <si>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1.1.1.1.2.1</t>
  </si>
  <si>
    <t xml:space="preserve"> 1 05 01020 01 0000 110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</si>
  <si>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</si>
  <si>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</si>
  <si>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</si>
  <si>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</si>
  <si>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</si>
  <si>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1.1.1.1.1</t>
  </si>
  <si>
    <t xml:space="preserve"> 1 05 01010 01 0000 110</t>
  </si>
  <si>
    <t>1.1.1.1</t>
  </si>
  <si>
    <t>Налог, взимаемый в связи с применением упрощенной системы налогообложения</t>
  </si>
  <si>
    <t xml:space="preserve"> 1 05 01000 00 0000 110</t>
  </si>
  <si>
    <t>1.1.1</t>
  </si>
  <si>
    <t>НАЛОГИ НА СОВОКУПНЫЙ ДОХОД</t>
  </si>
  <si>
    <t xml:space="preserve"> 1 05 00000 00 0000 000</t>
  </si>
  <si>
    <t>1.1</t>
  </si>
  <si>
    <t>НАЛОГОВЫЕ И НЕНАЛОГОВЫЕ ДОХОДЫ</t>
  </si>
  <si>
    <t xml:space="preserve"> 1 00 00000 00 0000 000</t>
  </si>
  <si>
    <t>I</t>
  </si>
  <si>
    <t>4 квартал</t>
  </si>
  <si>
    <t>3 квартал</t>
  </si>
  <si>
    <t>2 квартал</t>
  </si>
  <si>
    <t>1 квартал</t>
  </si>
  <si>
    <t>Сумма тыс.руб.</t>
  </si>
  <si>
    <t>Наименование кода дохода  бюджета</t>
  </si>
  <si>
    <t>код источника доходов</t>
  </si>
  <si>
    <t>Код адмнистратора</t>
  </si>
  <si>
    <t>№ п/п</t>
  </si>
  <si>
    <r>
      <t xml:space="preserve">  на   </t>
    </r>
    <r>
      <rPr>
        <b/>
        <sz val="13"/>
        <rFont val="Arial Cyr"/>
        <charset val="204"/>
      </rPr>
      <t xml:space="preserve">2015 </t>
    </r>
    <r>
      <rPr>
        <b/>
        <sz val="12"/>
        <rFont val="Arial Cyr"/>
        <charset val="204"/>
      </rPr>
      <t>год</t>
    </r>
  </si>
  <si>
    <t xml:space="preserve">ДОХОДЫ   МЕСТНОГО БЮДЖЕТА МУНИЦИПАЛЬНОГО ОБРАЗОВАНИЯ МУНИЦИПАЛЬНЫЙ ОКРУГ АДМИРАЛТЕЙСКИЙ ОКРУГ  </t>
  </si>
  <si>
    <t xml:space="preserve">от ______2014 года № </t>
  </si>
  <si>
    <t>муниципальный округ Адмиралтейский округ</t>
  </si>
  <si>
    <t>к Решению муниципального совета муниципального образования</t>
  </si>
  <si>
    <t>Приложение №1</t>
  </si>
  <si>
    <t>Проект</t>
  </si>
  <si>
    <t>ПРОЕКТ</t>
  </si>
  <si>
    <t>Приложение № 2</t>
  </si>
  <si>
    <t>к  Решению муниципального совета</t>
  </si>
  <si>
    <t>муниципльного образования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</si>
  <si>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2015 год 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</si>
  <si>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</si>
  <si>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</si>
  <si>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</si>
  <si>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</si>
  <si>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</si>
  <si>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</si>
  <si>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</si>
  <si>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 (тыс.руб.)</t>
  </si>
  <si>
    <t xml:space="preserve">                   в том числе:</t>
  </si>
  <si>
    <t>3</t>
  </si>
  <si>
    <t>4</t>
  </si>
  <si>
    <t>5</t>
  </si>
  <si>
    <t>6</t>
  </si>
  <si>
    <t>7</t>
  </si>
  <si>
    <t>1.3.1.1.1</t>
  </si>
  <si>
    <t>Прочие расходы</t>
  </si>
  <si>
    <t>992</t>
  </si>
  <si>
    <t>0113</t>
  </si>
  <si>
    <t>092  05 01</t>
  </si>
  <si>
    <t>630</t>
  </si>
  <si>
    <t>290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</si>
  <si>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</si>
  <si>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</si>
  <si>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</si>
  <si>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</si>
  <si>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</si>
  <si>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</si>
  <si>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</si>
  <si>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</si>
  <si>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</si>
  <si>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</si>
  <si>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002 05 01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</si>
  <si>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</si>
  <si>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</si>
  <si>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</si>
  <si>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002 06 01</t>
  </si>
  <si>
    <t>1.1.2.1.1.1</t>
  </si>
  <si>
    <t xml:space="preserve">Оплата труда и начисления на выплаты по оплате труда </t>
  </si>
  <si>
    <t>121</t>
  </si>
  <si>
    <t>210</t>
  </si>
  <si>
    <t>Заработная плата</t>
  </si>
  <si>
    <t>211</t>
  </si>
  <si>
    <t>1.1.2.1.1.2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</si>
  <si>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</si>
  <si>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</si>
  <si>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</si>
  <si>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</si>
  <si>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</si>
  <si>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</si>
  <si>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</si>
  <si>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1.1.2.2.1.1</t>
  </si>
  <si>
    <t>852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</si>
  <si>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</si>
  <si>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</si>
  <si>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РЕЗЕРВНЫЕ ФОНДЫ</t>
  </si>
  <si>
    <t>0111</t>
  </si>
  <si>
    <t>Резервный фонд местной администрации</t>
  </si>
  <si>
    <t>070 01 01</t>
  </si>
  <si>
    <t>ДРУГИЕ ОБЩЕГОСУДАРСТВЕННЫЕ ВОПРОСЫ</t>
  </si>
  <si>
    <t>1.3.1</t>
  </si>
  <si>
    <t>Формирование и размещение муниципального заказа</t>
  </si>
  <si>
    <t>092 02 01</t>
  </si>
  <si>
    <t>1.3.2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</si>
  <si>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</si>
  <si>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1.3.3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</si>
  <si>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</si>
  <si>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092 99 01</t>
  </si>
  <si>
    <t>1.3.4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</si>
  <si>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</si>
  <si>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</si>
  <si>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</si>
  <si>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</si>
  <si>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</si>
  <si>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</si>
  <si>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целевая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</si>
  <si>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795 01 01</t>
  </si>
  <si>
    <t>4.1.1.3</t>
  </si>
  <si>
    <t>Поступление нефинансовых активов</t>
  </si>
  <si>
    <t>244</t>
  </si>
  <si>
    <t>4.1.1.3.1</t>
  </si>
  <si>
    <t>Увеличение стоимости основных средств</t>
  </si>
  <si>
    <t>310</t>
  </si>
  <si>
    <t>4.1.1.3.2</t>
  </si>
  <si>
    <t>Увеличение стоимости материальных запасов</t>
  </si>
  <si>
    <t>340</t>
  </si>
  <si>
    <t>НАЦИОНАЛЬНАЯ ЭКОНОМИКА</t>
  </si>
  <si>
    <t>0400</t>
  </si>
  <si>
    <t>Общеэкономические вопросы</t>
  </si>
  <si>
    <t>0401</t>
  </si>
  <si>
    <t>1.5.1.1</t>
  </si>
  <si>
    <t xml:space="preserve">Реализация государственной политики занятости населения </t>
  </si>
  <si>
    <t>510 00 00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</si>
  <si>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поисках работы</t>
  </si>
  <si>
    <t>510 01 02</t>
  </si>
  <si>
    <t>Другие вопросы в области национальной экономики</t>
  </si>
  <si>
    <t>0412</t>
  </si>
  <si>
    <t>Муниципальная целевая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</si>
  <si>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795 03 01</t>
  </si>
  <si>
    <t>1.5.2.1.1</t>
  </si>
  <si>
    <t>ЖИЛИЩНО-КОММУНАЛЬНОЕ ХОЗЯЙСТВО</t>
  </si>
  <si>
    <t>0500</t>
  </si>
  <si>
    <t>БЛАГОУСТРОЙСТВО</t>
  </si>
  <si>
    <t>0503</t>
  </si>
  <si>
    <t>600 00 00</t>
  </si>
  <si>
    <t>Благоустройство  придомовых территорий и дворовых</t>
  </si>
  <si>
    <t>600 01 00</t>
  </si>
  <si>
    <t>1.6.1.1.1</t>
  </si>
  <si>
    <t>Установка, содержание и ремонт ограждений газонов</t>
  </si>
  <si>
    <t>600 01 02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</si>
  <si>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</si>
  <si>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600 01 03</t>
  </si>
  <si>
    <t>1.6.1.1.3</t>
  </si>
  <si>
    <t>Ликвидация несанкционированных свалок  бытовых отходов, мусора</t>
  </si>
  <si>
    <t>600 02 01</t>
  </si>
  <si>
    <t>1.6.1.1.4</t>
  </si>
  <si>
    <t>Озеленение территории муниципального образования</t>
  </si>
  <si>
    <t>600 03 00</t>
  </si>
  <si>
    <t>1.6.1.1.4.1</t>
  </si>
  <si>
    <t>Озеленение территорий зеленых насаждений внутриквартального озеленения</t>
  </si>
  <si>
    <t>600 03 01</t>
  </si>
  <si>
    <t>1.6.1.1.4.1.1</t>
  </si>
  <si>
    <t>1.6.1.1.4.1.2</t>
  </si>
  <si>
    <t>Организация работ по компенсационному озеленению</t>
  </si>
  <si>
    <t>600 03 02</t>
  </si>
  <si>
    <t>1.6.1.1.4.1.3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</si>
  <si>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</si>
  <si>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</si>
  <si>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1.6.1.1.5</t>
  </si>
  <si>
    <t>Обустройство, содержание  и уборка территории детских площадок</t>
  </si>
  <si>
    <t>600 04 01</t>
  </si>
  <si>
    <t>1.6.1.1.6</t>
  </si>
  <si>
    <t>Текущий ремонт  придомовых территорий и дворовых территорий, включая проезды и въезды, пешеходные дорожки</t>
  </si>
  <si>
    <t>600 05 01</t>
  </si>
  <si>
    <t>1.6.1.1.7</t>
  </si>
  <si>
    <t xml:space="preserve">Выполнение работ, услуг по техническому надзору </t>
  </si>
  <si>
    <t>600 07 01</t>
  </si>
  <si>
    <t>1.6.1.1.8</t>
  </si>
  <si>
    <t>Выполнение работ, услуг по определению объема работ по благоустройству к адресной программе</t>
  </si>
  <si>
    <t>600 08 01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</si>
  <si>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</si>
  <si>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</si>
  <si>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</si>
  <si>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</si>
  <si>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</si>
  <si>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</si>
  <si>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</si>
  <si>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</si>
  <si>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795 02 01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</si>
  <si>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</si>
  <si>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</si>
  <si>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</si>
  <si>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</si>
  <si>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</si>
  <si>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</si>
  <si>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</si>
  <si>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</si>
  <si>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</si>
  <si>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</si>
  <si>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1.8.2</t>
  </si>
  <si>
    <t>МОЛОДЕЖНАЯ ПОЛИТИКА И ОЗДОРОВЛЕНИЕ ДЕТЕЙ</t>
  </si>
  <si>
    <t>0707</t>
  </si>
  <si>
    <t>1.8.2.1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</si>
  <si>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</si>
  <si>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</si>
  <si>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1.8.3</t>
  </si>
  <si>
    <t>ДРУГИЕ ВОПРОСЫ В ОБЛАСТИ ОБРАЗОВАНИЯ</t>
  </si>
  <si>
    <t>0709</t>
  </si>
  <si>
    <t>1.8.3.1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</si>
  <si>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</si>
  <si>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795 06 01</t>
  </si>
  <si>
    <t>1.8.3.2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</si>
  <si>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</si>
  <si>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</si>
  <si>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1.8.3.3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</si>
  <si>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</si>
  <si>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795 14 01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</si>
  <si>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</si>
  <si>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</si>
  <si>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</si>
  <si>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</si>
  <si>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</si>
  <si>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</si>
  <si>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</si>
  <si>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</si>
  <si>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</si>
  <si>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795 11 01</t>
  </si>
  <si>
    <t>1.9.1.2</t>
  </si>
  <si>
    <t>ДРУГИЕ ВОПРОСЫ В ОБЛАСТИ КУЛЬТУРЫ, КИНЕМАТОГРАФИИ</t>
  </si>
  <si>
    <t>0804</t>
  </si>
  <si>
    <t>1.9.1.2.1</t>
  </si>
  <si>
    <t>Муниципальная целевая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</si>
  <si>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795 09 01</t>
  </si>
  <si>
    <t>1.10</t>
  </si>
  <si>
    <t>СОЦИАЛЬНАЯ ПОЛИТИКА</t>
  </si>
  <si>
    <t>1000</t>
  </si>
  <si>
    <t>1.10.1</t>
  </si>
  <si>
    <t>ОХРАНА СЕМЬИ И ДЕТСТВА</t>
  </si>
  <si>
    <t>1004</t>
  </si>
  <si>
    <t>1.10.1.1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</si>
  <si>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</si>
  <si>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</si>
  <si>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1.10.1.2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</si>
  <si>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</si>
  <si>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</si>
  <si>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1.10.1.3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</si>
  <si>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</si>
  <si>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</si>
  <si>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1.11</t>
  </si>
  <si>
    <t>СРЕДСТВА МАССОВОЙ ИНФОРМАЦИИ</t>
  </si>
  <si>
    <t>1200</t>
  </si>
  <si>
    <t>1.11.1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</si>
  <si>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</si>
  <si>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</si>
  <si>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</si>
  <si>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457 01 01</t>
  </si>
  <si>
    <t>10.1.1.1.1.1</t>
  </si>
  <si>
    <t>Оплата работ, услуг</t>
  </si>
  <si>
    <t>220</t>
  </si>
  <si>
    <t>10.1.1.1.1.1.1</t>
  </si>
  <si>
    <t>Прочие работы, услуги</t>
  </si>
  <si>
    <t>226</t>
  </si>
  <si>
    <t>II.</t>
  </si>
  <si>
    <t xml:space="preserve">МУНИЦИПАЛЬНЫЙ СОВЕТ МУНИЦИПАЛЬНОГО ОБРАЗОВАНИЯ МУНИЦИПАЛЬНЫЙ ОКРУГ АДМИРАЛТЕЙСКИЙ ОКРУГ </t>
  </si>
  <si>
    <t>2</t>
  </si>
  <si>
    <t>2.1.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</si>
  <si>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</si>
  <si>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</si>
  <si>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2.1.1</t>
  </si>
  <si>
    <t>Глава муниципального образования МО Адмиралтейский округ</t>
  </si>
  <si>
    <t>002 01 01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</si>
  <si>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</si>
  <si>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</si>
  <si>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</si>
  <si>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 осуществляющим свои полномочия на непостоянной основе</t>
  </si>
  <si>
    <t>002 03 02</t>
  </si>
  <si>
    <t>2.1.3</t>
  </si>
  <si>
    <t>Аппарат представительного органа муниципального образования</t>
  </si>
  <si>
    <t>002 04 01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</si>
  <si>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</si>
  <si>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</si>
  <si>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</si>
  <si>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</si>
  <si>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Обеспечение проведения выборов и референдумов</t>
  </si>
  <si>
    <t>0107</t>
  </si>
  <si>
    <t xml:space="preserve"> Проведение выборов и референдумов</t>
  </si>
  <si>
    <t>020 00 00</t>
  </si>
  <si>
    <t>Иные закупки товаров, работ и услуг для обеспечения государственных (муниципальных) нужд</t>
  </si>
  <si>
    <t>240</t>
  </si>
  <si>
    <t>1.1.2.2.1</t>
  </si>
  <si>
    <t>Прочая закупка товаров, работ и услуг для обеспечения государственных (муниципальных) нужд</t>
  </si>
  <si>
    <t>3.1.1</t>
  </si>
  <si>
    <t>ОБЕСПЕЧЕНИЕ ПРОВЕДЕНИЯ ВЫБОРОВ  И РЕФЕРЕНДУМОВ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</si>
  <si>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</si>
  <si>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</si>
  <si>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002 07 00</t>
  </si>
  <si>
    <t>3.1.1.2</t>
  </si>
  <si>
    <t>5.2.1.1.1</t>
  </si>
  <si>
    <t>5.2.1.1.1.1</t>
  </si>
  <si>
    <t>5.2.1.1.2</t>
  </si>
  <si>
    <t>ВСЕГО РАСХОДОВ:</t>
  </si>
  <si>
    <t>разница</t>
  </si>
  <si>
    <t>Приложение № 3</t>
  </si>
  <si>
    <t>муниципального образования</t>
  </si>
  <si>
    <t>01</t>
  </si>
  <si>
    <t>02</t>
  </si>
  <si>
    <t>01 02</t>
  </si>
  <si>
    <t>03</t>
  </si>
  <si>
    <t>01 03</t>
  </si>
  <si>
    <t>1.2.2</t>
  </si>
  <si>
    <t xml:space="preserve">01 03 </t>
  </si>
  <si>
    <t>04</t>
  </si>
  <si>
    <t>01 04</t>
  </si>
  <si>
    <t xml:space="preserve"> 07</t>
  </si>
  <si>
    <t>01 07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</si>
  <si>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</si>
  <si>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</si>
  <si>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</si>
  <si>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</si>
  <si>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</si>
  <si>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</si>
  <si>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>1.6.2</t>
  </si>
  <si>
    <t>1.6.3</t>
  </si>
  <si>
    <t>1.6.4</t>
  </si>
  <si>
    <t>2.1</t>
  </si>
  <si>
    <t xml:space="preserve"> 09</t>
  </si>
  <si>
    <t>03 09</t>
  </si>
  <si>
    <t xml:space="preserve"> 01</t>
  </si>
  <si>
    <t>04 01</t>
  </si>
  <si>
    <t>3.2</t>
  </si>
  <si>
    <t>12</t>
  </si>
  <si>
    <t>3.2.1</t>
  </si>
  <si>
    <t>Муниципальная целевая 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</si>
  <si>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</si>
  <si>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05</t>
  </si>
  <si>
    <t>4.1</t>
  </si>
  <si>
    <t xml:space="preserve"> 03</t>
  </si>
  <si>
    <t>4.1.1</t>
  </si>
  <si>
    <t>05 03</t>
  </si>
  <si>
    <t>4.1.1.1</t>
  </si>
  <si>
    <t>4.1.1.2</t>
  </si>
  <si>
    <t>4.1.1.4</t>
  </si>
  <si>
    <t>4.1.1.4.1</t>
  </si>
  <si>
    <t>4.1.1.4.2</t>
  </si>
  <si>
    <t>4.1.1.4.3</t>
  </si>
  <si>
    <t>4.1.1.5</t>
  </si>
  <si>
    <t>4.1.1.6</t>
  </si>
  <si>
    <t>4.1.1.7</t>
  </si>
  <si>
    <t>4.1.1.8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</si>
  <si>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</si>
  <si>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</si>
  <si>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</si>
  <si>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</si>
  <si>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</si>
  <si>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</si>
  <si>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</si>
  <si>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</si>
  <si>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</si>
  <si>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</si>
  <si>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</si>
  <si>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</si>
  <si>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</si>
  <si>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</si>
  <si>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</si>
  <si>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6.3.4</t>
  </si>
  <si>
    <t>08</t>
  </si>
  <si>
    <t>7.1</t>
  </si>
  <si>
    <t>7.1.1</t>
  </si>
  <si>
    <t xml:space="preserve">08 01 </t>
  </si>
  <si>
    <t>08 01</t>
  </si>
  <si>
    <t>7.2</t>
  </si>
  <si>
    <t>7.2.1</t>
  </si>
  <si>
    <t>8</t>
  </si>
  <si>
    <t>10</t>
  </si>
  <si>
    <t>8.1</t>
  </si>
  <si>
    <t>8.1.1</t>
  </si>
  <si>
    <t>10 04</t>
  </si>
  <si>
    <t>002 80 02</t>
  </si>
  <si>
    <t>8.1.2</t>
  </si>
  <si>
    <t>511 80 03</t>
  </si>
  <si>
    <t>9</t>
  </si>
  <si>
    <t>9.1</t>
  </si>
  <si>
    <t>9.1.1</t>
  </si>
  <si>
    <t>12 02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</si>
  <si>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на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</si>
</sst>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6"/>
      <name val="Arial Cyr"/>
      <family val="2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8"/>
      <name val="Arial Cyr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2" fillId="0" borderId="0" xfId="1"/>
    <xf numFmtId="0" fontId="3" fillId="0" borderId="0" xfId="2" applyFont="1" applyAlignment="1">
      <alignment vertical="center"/>
    </xf>
    <xf numFmtId="0" fontId="4" fillId="0" borderId="0" xfId="1" applyFont="1" applyFill="1"/>
    <xf numFmtId="164" fontId="2" fillId="0" borderId="0" xfId="1" applyNumberFormat="1"/>
    <xf numFmtId="0" fontId="5" fillId="0" borderId="0" xfId="1" applyFont="1"/>
    <xf numFmtId="164" fontId="5" fillId="0" borderId="0" xfId="1" applyNumberFormat="1" applyFont="1"/>
    <xf numFmtId="164" fontId="6" fillId="0" borderId="0" xfId="1" applyNumberFormat="1" applyFont="1" applyAlignment="1">
      <alignment horizontal="center"/>
    </xf>
    <xf numFmtId="4" fontId="5" fillId="0" borderId="0" xfId="1" applyNumberFormat="1" applyFont="1"/>
    <xf numFmtId="4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/>
    <xf numFmtId="164" fontId="2" fillId="0" borderId="0" xfId="1" applyNumberFormat="1" applyAlignment="1">
      <alignment horizontal="center"/>
    </xf>
    <xf numFmtId="165" fontId="2" fillId="0" borderId="0" xfId="1" applyNumberFormat="1"/>
    <xf numFmtId="4" fontId="2" fillId="0" borderId="0" xfId="1" applyNumberFormat="1"/>
    <xf numFmtId="164" fontId="8" fillId="2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right"/>
    </xf>
    <xf numFmtId="164" fontId="7" fillId="3" borderId="0" xfId="1" applyNumberFormat="1" applyFont="1" applyFill="1" applyBorder="1"/>
    <xf numFmtId="164" fontId="6" fillId="3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wrapText="1"/>
    </xf>
    <xf numFmtId="0" fontId="12" fillId="2" borderId="0" xfId="1" applyFont="1" applyFill="1" applyBorder="1" applyAlignment="1">
      <alignment horizontal="center"/>
    </xf>
    <xf numFmtId="4" fontId="10" fillId="0" borderId="0" xfId="1" applyNumberFormat="1" applyFont="1"/>
    <xf numFmtId="164" fontId="4" fillId="0" borderId="0" xfId="1" applyNumberFormat="1" applyFont="1"/>
    <xf numFmtId="164" fontId="4" fillId="3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right" wrapText="1"/>
    </xf>
    <xf numFmtId="0" fontId="10" fillId="2" borderId="0" xfId="1" applyFont="1" applyFill="1" applyBorder="1" applyAlignment="1">
      <alignment horizontal="right"/>
    </xf>
    <xf numFmtId="0" fontId="10" fillId="2" borderId="0" xfId="1" applyFont="1" applyFill="1" applyBorder="1" applyAlignment="1"/>
    <xf numFmtId="164" fontId="6" fillId="0" borderId="0" xfId="1" applyNumberFormat="1" applyFont="1"/>
    <xf numFmtId="164" fontId="13" fillId="0" borderId="0" xfId="1" applyNumberFormat="1" applyFont="1" applyAlignment="1">
      <alignment horizontal="center"/>
    </xf>
    <xf numFmtId="164" fontId="14" fillId="4" borderId="1" xfId="1" applyNumberFormat="1" applyFont="1" applyFill="1" applyBorder="1" applyAlignment="1">
      <alignment horizontal="center" vertical="center" wrapText="1"/>
    </xf>
    <xf numFmtId="164" fontId="11" fillId="5" borderId="1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2" fillId="3" borderId="0" xfId="1" applyFill="1"/>
    <xf numFmtId="164" fontId="17" fillId="3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9" fillId="8" borderId="2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2" fontId="21" fillId="0" borderId="6" xfId="1" applyNumberFormat="1" applyFont="1" applyBorder="1" applyAlignment="1">
      <alignment horizontal="center" vertical="center"/>
    </xf>
    <xf numFmtId="2" fontId="21" fillId="0" borderId="7" xfId="1" applyNumberFormat="1" applyFont="1" applyBorder="1" applyAlignment="1">
      <alignment horizontal="center" vertical="center"/>
    </xf>
    <xf numFmtId="2" fontId="21" fillId="0" borderId="8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vertical="center" wrapText="1"/>
    </xf>
    <xf numFmtId="0" fontId="11" fillId="0" borderId="11" xfId="1" applyFont="1" applyBorder="1" applyAlignment="1">
      <alignment vertical="center"/>
    </xf>
    <xf numFmtId="0" fontId="21" fillId="0" borderId="0" xfId="1" applyFont="1"/>
    <xf numFmtId="0" fontId="1" fillId="0" borderId="0" xfId="2"/>
    <xf numFmtId="0" fontId="6" fillId="0" borderId="0" xfId="2" applyFont="1" applyBorder="1" applyAlignment="1">
      <alignment horizontal="left" wrapText="1"/>
    </xf>
    <xf numFmtId="0" fontId="6" fillId="0" borderId="0" xfId="1" applyFont="1" applyAlignment="1"/>
    <xf numFmtId="0" fontId="22" fillId="0" borderId="0" xfId="1" applyFont="1"/>
    <xf numFmtId="0" fontId="18" fillId="0" borderId="0" xfId="2" applyFont="1"/>
    <xf numFmtId="14" fontId="6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14" fontId="11" fillId="0" borderId="0" xfId="1" applyNumberFormat="1" applyFont="1" applyAlignment="1">
      <alignment horizontal="right"/>
    </xf>
    <xf numFmtId="0" fontId="18" fillId="0" borderId="0" xfId="1" applyFont="1"/>
    <xf numFmtId="0" fontId="6" fillId="0" borderId="0" xfId="1" applyFont="1"/>
    <xf numFmtId="0" fontId="9" fillId="0" borderId="0" xfId="1" applyFont="1" applyAlignment="1">
      <alignment horizontal="right"/>
    </xf>
    <xf numFmtId="0" fontId="2" fillId="0" borderId="0" xfId="1" applyAlignment="1">
      <alignment horizontal="right"/>
    </xf>
    <xf numFmtId="0" fontId="18" fillId="0" borderId="0" xfId="1" applyFont="1" applyAlignment="1">
      <alignment horizontal="right"/>
    </xf>
    <xf numFmtId="0" fontId="18" fillId="0" borderId="0" xfId="2" applyFont="1" applyAlignment="1">
      <alignment horizontal="right"/>
    </xf>
    <xf numFmtId="49" fontId="7" fillId="0" borderId="0" xfId="1" applyNumberFormat="1" applyFont="1" applyAlignment="1">
      <alignment horizontal="right"/>
    </xf>
    <xf numFmtId="0" fontId="11" fillId="0" borderId="0" xfId="1" applyFont="1" applyAlignment="1">
      <alignment horizontal="right"/>
    </xf>
    <xf numFmtId="0" fontId="24" fillId="0" borderId="0" xfId="1" applyFont="1"/>
    <xf numFmtId="0" fontId="11" fillId="0" borderId="0" xfId="1" applyFont="1"/>
    <xf numFmtId="49" fontId="25" fillId="0" borderId="0" xfId="1" applyNumberFormat="1" applyFont="1"/>
    <xf numFmtId="49" fontId="18" fillId="0" borderId="0" xfId="1" applyNumberFormat="1" applyFont="1" applyAlignment="1">
      <alignment wrapText="1"/>
    </xf>
    <xf numFmtId="49" fontId="18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center"/>
    </xf>
    <xf numFmtId="49" fontId="26" fillId="0" borderId="0" xfId="1" applyNumberFormat="1" applyFont="1"/>
    <xf numFmtId="49" fontId="24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center"/>
    </xf>
    <xf numFmtId="49" fontId="7" fillId="0" borderId="0" xfId="1" applyNumberFormat="1" applyFont="1" applyAlignment="1"/>
    <xf numFmtId="49" fontId="5" fillId="0" borderId="0" xfId="1" applyNumberFormat="1" applyFont="1" applyAlignment="1"/>
    <xf numFmtId="49" fontId="11" fillId="0" borderId="0" xfId="1" applyNumberFormat="1" applyFont="1" applyAlignment="1">
      <alignment horizontal="center" wrapText="1"/>
    </xf>
    <xf numFmtId="49" fontId="24" fillId="0" borderId="0" xfId="1" applyNumberFormat="1" applyFont="1" applyAlignment="1">
      <alignment wrapText="1"/>
    </xf>
    <xf numFmtId="0" fontId="10" fillId="0" borderId="0" xfId="1" applyFont="1"/>
    <xf numFmtId="49" fontId="25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wrapText="1"/>
    </xf>
    <xf numFmtId="49" fontId="18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/>
    <xf numFmtId="49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13" fillId="0" borderId="13" xfId="1" applyFont="1" applyBorder="1"/>
    <xf numFmtId="0" fontId="6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/>
    <xf numFmtId="49" fontId="18" fillId="0" borderId="2" xfId="1" applyNumberFormat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Fill="1" applyBorder="1" applyAlignment="1">
      <alignment horizontal="center" wrapText="1"/>
    </xf>
    <xf numFmtId="49" fontId="11" fillId="0" borderId="13" xfId="1" applyNumberFormat="1" applyFont="1" applyFill="1" applyBorder="1" applyAlignment="1">
      <alignment wrapText="1"/>
    </xf>
    <xf numFmtId="49" fontId="11" fillId="0" borderId="5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7" fillId="0" borderId="0" xfId="1" applyFont="1"/>
    <xf numFmtId="49" fontId="28" fillId="2" borderId="1" xfId="1" applyNumberFormat="1" applyFont="1" applyFill="1" applyBorder="1" applyAlignment="1">
      <alignment horizontal="center" wrapText="1"/>
    </xf>
    <xf numFmtId="0" fontId="29" fillId="2" borderId="13" xfId="1" applyFont="1" applyFill="1" applyBorder="1" applyAlignment="1">
      <alignment wrapText="1"/>
    </xf>
    <xf numFmtId="0" fontId="29" fillId="2" borderId="13" xfId="1" applyFont="1" applyFill="1" applyBorder="1" applyAlignment="1">
      <alignment horizontal="center" wrapText="1"/>
    </xf>
    <xf numFmtId="49" fontId="29" fillId="2" borderId="1" xfId="1" applyNumberFormat="1" applyFont="1" applyFill="1" applyBorder="1" applyAlignment="1">
      <alignment horizontal="center" wrapText="1"/>
    </xf>
    <xf numFmtId="164" fontId="29" fillId="2" borderId="1" xfId="1" applyNumberFormat="1" applyFont="1" applyFill="1" applyBorder="1" applyAlignment="1">
      <alignment horizontal="center" wrapText="1"/>
    </xf>
    <xf numFmtId="164" fontId="7" fillId="9" borderId="1" xfId="1" applyNumberFormat="1" applyFont="1" applyFill="1" applyBorder="1" applyAlignment="1">
      <alignment horizontal="center" wrapText="1"/>
    </xf>
    <xf numFmtId="49" fontId="29" fillId="2" borderId="2" xfId="1" applyNumberFormat="1" applyFont="1" applyFill="1" applyBorder="1" applyAlignment="1">
      <alignment horizontal="center" wrapText="1"/>
    </xf>
    <xf numFmtId="49" fontId="29" fillId="2" borderId="2" xfId="1" applyNumberFormat="1" applyFont="1" applyFill="1" applyBorder="1" applyAlignment="1">
      <alignment horizontal="left" wrapText="1"/>
    </xf>
    <xf numFmtId="164" fontId="29" fillId="2" borderId="2" xfId="1" applyNumberFormat="1" applyFont="1" applyFill="1" applyBorder="1" applyAlignment="1">
      <alignment horizontal="center" wrapText="1"/>
    </xf>
    <xf numFmtId="164" fontId="7" fillId="8" borderId="2" xfId="1" applyNumberFormat="1" applyFont="1" applyFill="1" applyBorder="1" applyAlignment="1">
      <alignment horizontal="center" wrapText="1"/>
    </xf>
    <xf numFmtId="49" fontId="11" fillId="2" borderId="1" xfId="1" applyNumberFormat="1" applyFont="1" applyFill="1" applyBorder="1" applyAlignment="1">
      <alignment horizontal="center" wrapText="1"/>
    </xf>
    <xf numFmtId="0" fontId="11" fillId="2" borderId="1" xfId="1" applyFont="1" applyFill="1" applyBorder="1" applyAlignment="1">
      <alignment wrapText="1"/>
    </xf>
    <xf numFmtId="164" fontId="11" fillId="2" borderId="1" xfId="1" applyNumberFormat="1" applyFont="1" applyFill="1" applyBorder="1" applyAlignment="1">
      <alignment horizontal="center" wrapText="1"/>
    </xf>
    <xf numFmtId="164" fontId="6" fillId="6" borderId="1" xfId="1" applyNumberFormat="1" applyFont="1" applyFill="1" applyBorder="1" applyAlignment="1">
      <alignment horizontal="center" wrapText="1"/>
    </xf>
    <xf numFmtId="164" fontId="30" fillId="0" borderId="0" xfId="1" applyNumberFormat="1" applyFont="1"/>
    <xf numFmtId="0" fontId="30" fillId="0" borderId="0" xfId="1" applyFont="1"/>
    <xf numFmtId="49" fontId="11" fillId="2" borderId="2" xfId="1" applyNumberFormat="1" applyFont="1" applyFill="1" applyBorder="1" applyAlignment="1">
      <alignment horizontal="left" wrapText="1"/>
    </xf>
    <xf numFmtId="0" fontId="31" fillId="0" borderId="0" xfId="1" applyFont="1"/>
    <xf numFmtId="49" fontId="11" fillId="2" borderId="2" xfId="1" applyNumberFormat="1" applyFont="1" applyFill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49" fontId="11" fillId="2" borderId="1" xfId="1" applyNumberFormat="1" applyFont="1" applyFill="1" applyBorder="1" applyAlignment="1">
      <alignment horizontal="left" wrapText="1"/>
    </xf>
    <xf numFmtId="49" fontId="11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horizontal="center" wrapText="1"/>
    </xf>
    <xf numFmtId="49" fontId="9" fillId="2" borderId="2" xfId="1" applyNumberFormat="1" applyFont="1" applyFill="1" applyBorder="1" applyAlignment="1">
      <alignment horizontal="left" wrapText="1"/>
    </xf>
    <xf numFmtId="49" fontId="9" fillId="2" borderId="2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164" fontId="18" fillId="0" borderId="1" xfId="1" applyNumberFormat="1" applyFont="1" applyFill="1" applyBorder="1" applyAlignment="1">
      <alignment horizontal="center" wrapText="1"/>
    </xf>
    <xf numFmtId="165" fontId="10" fillId="0" borderId="1" xfId="1" applyNumberFormat="1" applyFont="1" applyBorder="1" applyAlignment="1">
      <alignment horizontal="center"/>
    </xf>
    <xf numFmtId="0" fontId="32" fillId="2" borderId="1" xfId="4" applyFont="1" applyFill="1" applyBorder="1" applyAlignment="1">
      <alignment wrapText="1"/>
    </xf>
    <xf numFmtId="0" fontId="32" fillId="2" borderId="0" xfId="4" applyFont="1" applyFill="1" applyAlignment="1">
      <alignment wrapText="1"/>
    </xf>
    <xf numFmtId="165" fontId="10" fillId="0" borderId="2" xfId="1" applyNumberFormat="1" applyFont="1" applyBorder="1" applyAlignment="1">
      <alignment horizontal="center"/>
    </xf>
    <xf numFmtId="49" fontId="9" fillId="2" borderId="1" xfId="1" applyNumberFormat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left" wrapText="1"/>
    </xf>
    <xf numFmtId="164" fontId="6" fillId="8" borderId="2" xfId="1" applyNumberFormat="1" applyFont="1" applyFill="1" applyBorder="1" applyAlignment="1">
      <alignment horizontal="center" wrapText="1"/>
    </xf>
    <xf numFmtId="49" fontId="11" fillId="2" borderId="5" xfId="1" applyNumberFormat="1" applyFont="1" applyFill="1" applyBorder="1" applyAlignment="1">
      <alignment horizontal="center" wrapText="1"/>
    </xf>
    <xf numFmtId="0" fontId="33" fillId="0" borderId="0" xfId="1" applyFont="1"/>
    <xf numFmtId="49" fontId="29" fillId="2" borderId="13" xfId="1" applyNumberFormat="1" applyFont="1" applyFill="1" applyBorder="1" applyAlignment="1">
      <alignment horizontal="left" wrapText="1"/>
    </xf>
    <xf numFmtId="49" fontId="29" fillId="2" borderId="13" xfId="1" applyNumberFormat="1" applyFont="1" applyFill="1" applyBorder="1" applyAlignment="1">
      <alignment horizontal="center" wrapText="1"/>
    </xf>
    <xf numFmtId="49" fontId="23" fillId="2" borderId="13" xfId="1" applyNumberFormat="1" applyFont="1" applyFill="1" applyBorder="1" applyAlignment="1">
      <alignment wrapText="1"/>
    </xf>
    <xf numFmtId="49" fontId="11" fillId="2" borderId="13" xfId="1" applyNumberFormat="1" applyFont="1" applyFill="1" applyBorder="1" applyAlignment="1">
      <alignment horizontal="center" wrapText="1"/>
    </xf>
    <xf numFmtId="164" fontId="23" fillId="2" borderId="1" xfId="1" applyNumberFormat="1" applyFont="1" applyFill="1" applyBorder="1" applyAlignment="1">
      <alignment horizontal="center" wrapText="1"/>
    </xf>
    <xf numFmtId="49" fontId="11" fillId="10" borderId="5" xfId="1" applyNumberFormat="1" applyFont="1" applyFill="1" applyBorder="1" applyAlignment="1">
      <alignment horizontal="center" wrapText="1"/>
    </xf>
    <xf numFmtId="49" fontId="11" fillId="10" borderId="2" xfId="1" applyNumberFormat="1" applyFont="1" applyFill="1" applyBorder="1" applyAlignment="1">
      <alignment horizontal="center" wrapText="1"/>
    </xf>
    <xf numFmtId="49" fontId="11" fillId="10" borderId="16" xfId="1" applyNumberFormat="1" applyFont="1" applyFill="1" applyBorder="1" applyAlignment="1">
      <alignment horizontal="center" wrapText="1"/>
    </xf>
    <xf numFmtId="164" fontId="11" fillId="10" borderId="2" xfId="1" applyNumberFormat="1" applyFont="1" applyFill="1" applyBorder="1" applyAlignment="1">
      <alignment horizontal="center" wrapText="1"/>
    </xf>
    <xf numFmtId="49" fontId="11" fillId="2" borderId="13" xfId="1" applyNumberFormat="1" applyFont="1" applyFill="1" applyBorder="1" applyAlignment="1">
      <alignment wrapText="1"/>
    </xf>
    <xf numFmtId="49" fontId="11" fillId="2" borderId="13" xfId="1" applyNumberFormat="1" applyFont="1" applyFill="1" applyBorder="1" applyAlignment="1">
      <alignment horizontal="left" wrapText="1"/>
    </xf>
    <xf numFmtId="49" fontId="11" fillId="2" borderId="16" xfId="1" applyNumberFormat="1" applyFont="1" applyFill="1" applyBorder="1" applyAlignment="1">
      <alignment horizontal="center" wrapText="1"/>
    </xf>
    <xf numFmtId="49" fontId="11" fillId="2" borderId="14" xfId="1" applyNumberFormat="1" applyFont="1" applyFill="1" applyBorder="1" applyAlignment="1">
      <alignment horizontal="center" wrapText="1"/>
    </xf>
    <xf numFmtId="165" fontId="10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49" fontId="29" fillId="2" borderId="5" xfId="1" applyNumberFormat="1" applyFont="1" applyFill="1" applyBorder="1" applyAlignment="1">
      <alignment horizontal="left" wrapText="1"/>
    </xf>
    <xf numFmtId="49" fontId="29" fillId="2" borderId="5" xfId="1" applyNumberFormat="1" applyFont="1" applyFill="1" applyBorder="1" applyAlignment="1">
      <alignment horizontal="center" wrapText="1"/>
    </xf>
    <xf numFmtId="166" fontId="11" fillId="2" borderId="5" xfId="1" applyNumberFormat="1" applyFont="1" applyFill="1" applyBorder="1" applyAlignment="1">
      <alignment horizontal="left" vertical="center" wrapText="1"/>
    </xf>
    <xf numFmtId="49" fontId="9" fillId="2" borderId="16" xfId="1" applyNumberFormat="1" applyFont="1" applyFill="1" applyBorder="1" applyAlignment="1">
      <alignment horizontal="center" wrapText="1"/>
    </xf>
    <xf numFmtId="0" fontId="32" fillId="2" borderId="1" xfId="4" applyFont="1" applyFill="1" applyBorder="1"/>
    <xf numFmtId="0" fontId="32" fillId="2" borderId="5" xfId="4" applyFont="1" applyFill="1" applyBorder="1"/>
    <xf numFmtId="0" fontId="32" fillId="2" borderId="5" xfId="4" applyFont="1" applyFill="1" applyBorder="1" applyAlignment="1">
      <alignment wrapText="1"/>
    </xf>
    <xf numFmtId="49" fontId="29" fillId="2" borderId="16" xfId="1" applyNumberFormat="1" applyFont="1" applyFill="1" applyBorder="1" applyAlignment="1">
      <alignment horizontal="center" wrapText="1"/>
    </xf>
    <xf numFmtId="164" fontId="6" fillId="6" borderId="2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wrapText="1"/>
    </xf>
    <xf numFmtId="164" fontId="2" fillId="0" borderId="0" xfId="1" applyNumberFormat="1" applyFont="1"/>
    <xf numFmtId="49" fontId="29" fillId="2" borderId="5" xfId="1" applyNumberFormat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left" vertical="top" wrapText="1"/>
    </xf>
    <xf numFmtId="0" fontId="34" fillId="2" borderId="1" xfId="4" applyFont="1" applyFill="1" applyBorder="1" applyAlignment="1">
      <alignment horizontal="justify"/>
    </xf>
    <xf numFmtId="164" fontId="6" fillId="3" borderId="2" xfId="1" applyNumberFormat="1" applyFont="1" applyFill="1" applyBorder="1" applyAlignment="1">
      <alignment horizontal="center" wrapText="1"/>
    </xf>
    <xf numFmtId="49" fontId="29" fillId="2" borderId="1" xfId="1" applyNumberFormat="1" applyFont="1" applyFill="1" applyBorder="1" applyAlignment="1">
      <alignment wrapText="1"/>
    </xf>
    <xf numFmtId="164" fontId="6" fillId="10" borderId="2" xfId="1" applyNumberFormat="1" applyFont="1" applyFill="1" applyBorder="1" applyAlignment="1">
      <alignment horizontal="center" wrapText="1"/>
    </xf>
    <xf numFmtId="0" fontId="7" fillId="2" borderId="0" xfId="1" applyFont="1" applyFill="1"/>
    <xf numFmtId="0" fontId="7" fillId="10" borderId="0" xfId="1" applyFont="1" applyFill="1"/>
    <xf numFmtId="0" fontId="32" fillId="2" borderId="1" xfId="5" applyFont="1" applyFill="1" applyBorder="1" applyAlignment="1">
      <alignment wrapText="1"/>
    </xf>
    <xf numFmtId="164" fontId="33" fillId="0" borderId="0" xfId="1" applyNumberFormat="1" applyFont="1"/>
    <xf numFmtId="49" fontId="9" fillId="2" borderId="5" xfId="1" applyNumberFormat="1" applyFont="1" applyFill="1" applyBorder="1" applyAlignment="1">
      <alignment horizontal="center" wrapText="1"/>
    </xf>
    <xf numFmtId="49" fontId="28" fillId="2" borderId="2" xfId="1" applyNumberFormat="1" applyFont="1" applyFill="1" applyBorder="1" applyAlignment="1">
      <alignment horizontal="center" wrapText="1"/>
    </xf>
    <xf numFmtId="0" fontId="29" fillId="2" borderId="1" xfId="1" applyFont="1" applyFill="1" applyBorder="1" applyAlignment="1">
      <alignment horizontal="left" wrapText="1"/>
    </xf>
    <xf numFmtId="49" fontId="29" fillId="2" borderId="13" xfId="1" applyNumberFormat="1" applyFont="1" applyFill="1" applyBorder="1" applyAlignment="1">
      <alignment wrapText="1"/>
    </xf>
    <xf numFmtId="0" fontId="32" fillId="2" borderId="0" xfId="4" applyFont="1" applyFill="1"/>
    <xf numFmtId="164" fontId="10" fillId="0" borderId="1" xfId="1" applyNumberFormat="1" applyFont="1" applyFill="1" applyBorder="1" applyAlignment="1">
      <alignment horizontal="center" wrapText="1"/>
    </xf>
    <xf numFmtId="164" fontId="9" fillId="2" borderId="2" xfId="1" applyNumberFormat="1" applyFont="1" applyFill="1" applyBorder="1" applyAlignment="1">
      <alignment horizontal="center" wrapText="1"/>
    </xf>
    <xf numFmtId="165" fontId="6" fillId="0" borderId="2" xfId="1" applyNumberFormat="1" applyFont="1" applyBorder="1" applyAlignment="1">
      <alignment horizontal="center"/>
    </xf>
    <xf numFmtId="49" fontId="9" fillId="2" borderId="5" xfId="1" applyNumberFormat="1" applyFont="1" applyFill="1" applyBorder="1" applyAlignment="1">
      <alignment wrapText="1"/>
    </xf>
    <xf numFmtId="49" fontId="6" fillId="10" borderId="1" xfId="1" applyNumberFormat="1" applyFont="1" applyFill="1" applyBorder="1" applyAlignment="1">
      <alignment horizontal="center"/>
    </xf>
    <xf numFmtId="49" fontId="7" fillId="10" borderId="1" xfId="1" applyNumberFormat="1" applyFont="1" applyFill="1" applyBorder="1" applyAlignment="1">
      <alignment horizontal="left" wrapText="1"/>
    </xf>
    <xf numFmtId="49" fontId="7" fillId="10" borderId="1" xfId="1" applyNumberFormat="1" applyFont="1" applyFill="1" applyBorder="1" applyAlignment="1">
      <alignment horizontal="center" wrapText="1"/>
    </xf>
    <xf numFmtId="49" fontId="7" fillId="10" borderId="1" xfId="1" applyNumberFormat="1" applyFont="1" applyFill="1" applyBorder="1" applyAlignment="1">
      <alignment horizontal="center"/>
    </xf>
    <xf numFmtId="164" fontId="7" fillId="10" borderId="1" xfId="1" applyNumberFormat="1" applyFont="1" applyFill="1" applyBorder="1" applyAlignment="1">
      <alignment horizontal="center"/>
    </xf>
    <xf numFmtId="164" fontId="8" fillId="11" borderId="1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/>
    <xf numFmtId="0" fontId="10" fillId="0" borderId="0" xfId="1" applyFont="1" applyFill="1" applyAlignment="1">
      <alignment horizontal="center"/>
    </xf>
    <xf numFmtId="164" fontId="7" fillId="0" borderId="0" xfId="1" applyNumberFormat="1" applyFont="1" applyFill="1"/>
    <xf numFmtId="3" fontId="10" fillId="0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2" fillId="0" borderId="0" xfId="1" applyNumberFormat="1"/>
    <xf numFmtId="49" fontId="2" fillId="0" borderId="0" xfId="1" applyNumberFormat="1" applyAlignment="1">
      <alignment wrapText="1"/>
    </xf>
    <xf numFmtId="49" fontId="2" fillId="0" borderId="0" xfId="1" applyNumberFormat="1" applyAlignment="1">
      <alignment horizontal="center"/>
    </xf>
    <xf numFmtId="164" fontId="35" fillId="2" borderId="0" xfId="1" applyNumberFormat="1" applyFont="1" applyFill="1" applyAlignment="1">
      <alignment horizontal="center"/>
    </xf>
    <xf numFmtId="3" fontId="6" fillId="0" borderId="0" xfId="1" applyNumberFormat="1" applyFont="1" applyAlignment="1">
      <alignment horizontal="center"/>
    </xf>
    <xf numFmtId="164" fontId="2" fillId="2" borderId="0" xfId="1" applyNumberFormat="1" applyFill="1" applyAlignment="1">
      <alignment horizontal="center"/>
    </xf>
    <xf numFmtId="0" fontId="6" fillId="0" borderId="0" xfId="1" applyFont="1" applyAlignment="1">
      <alignment wrapText="1"/>
    </xf>
    <xf numFmtId="164" fontId="35" fillId="0" borderId="0" xfId="1" applyNumberFormat="1" applyFont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 applyAlignment="1">
      <alignment horizontal="center"/>
    </xf>
    <xf numFmtId="3" fontId="7" fillId="0" borderId="0" xfId="1" applyNumberFormat="1" applyFont="1"/>
    <xf numFmtId="164" fontId="2" fillId="0" borderId="0" xfId="1" applyNumberFormat="1" applyFont="1" applyAlignment="1">
      <alignment horizontal="center"/>
    </xf>
    <xf numFmtId="49" fontId="36" fillId="0" borderId="0" xfId="1" applyNumberFormat="1" applyFont="1" applyFill="1" applyBorder="1" applyAlignment="1">
      <alignment wrapText="1"/>
    </xf>
    <xf numFmtId="49" fontId="6" fillId="0" borderId="2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49" fontId="11" fillId="2" borderId="2" xfId="1" applyNumberFormat="1" applyFont="1" applyFill="1" applyBorder="1" applyAlignment="1">
      <alignment horizontal="right" wrapText="1"/>
    </xf>
    <xf numFmtId="4" fontId="7" fillId="0" borderId="0" xfId="1" applyNumberFormat="1" applyFont="1"/>
    <xf numFmtId="4" fontId="2" fillId="0" borderId="0" xfId="1" applyNumberFormat="1" applyFont="1"/>
    <xf numFmtId="49" fontId="11" fillId="2" borderId="1" xfId="1" applyNumberFormat="1" applyFont="1" applyFill="1" applyBorder="1" applyAlignment="1">
      <alignment horizontal="right" wrapText="1"/>
    </xf>
    <xf numFmtId="49" fontId="11" fillId="2" borderId="1" xfId="1" applyNumberFormat="1" applyFont="1" applyFill="1" applyBorder="1" applyAlignment="1">
      <alignment horizontal="center"/>
    </xf>
    <xf numFmtId="49" fontId="11" fillId="2" borderId="15" xfId="1" applyNumberFormat="1" applyFont="1" applyFill="1" applyBorder="1" applyAlignment="1">
      <alignment horizontal="left" wrapText="1"/>
    </xf>
    <xf numFmtId="49" fontId="2" fillId="2" borderId="1" xfId="1" applyNumberFormat="1" applyFill="1" applyBorder="1"/>
    <xf numFmtId="49" fontId="11" fillId="2" borderId="17" xfId="1" applyNumberFormat="1" applyFont="1" applyFill="1" applyBorder="1" applyAlignment="1">
      <alignment horizontal="left" wrapText="1"/>
    </xf>
    <xf numFmtId="0" fontId="32" fillId="2" borderId="1" xfId="9" applyFont="1" applyFill="1" applyBorder="1" applyAlignment="1">
      <alignment wrapText="1"/>
    </xf>
    <xf numFmtId="49" fontId="11" fillId="0" borderId="1" xfId="1" applyNumberFormat="1" applyFont="1" applyFill="1" applyBorder="1" applyAlignment="1">
      <alignment wrapText="1"/>
    </xf>
    <xf numFmtId="49" fontId="11" fillId="2" borderId="15" xfId="1" applyNumberFormat="1" applyFont="1" applyFill="1" applyBorder="1" applyAlignment="1">
      <alignment wrapText="1"/>
    </xf>
    <xf numFmtId="49" fontId="11" fillId="2" borderId="16" xfId="1" applyNumberFormat="1" applyFont="1" applyFill="1" applyBorder="1" applyAlignment="1">
      <alignment wrapText="1"/>
    </xf>
    <xf numFmtId="0" fontId="32" fillId="2" borderId="15" xfId="9" applyFont="1" applyFill="1" applyBorder="1" applyAlignment="1">
      <alignment wrapText="1"/>
    </xf>
    <xf numFmtId="49" fontId="11" fillId="0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11" fillId="2" borderId="16" xfId="1" applyNumberFormat="1" applyFont="1" applyFill="1" applyBorder="1" applyAlignment="1">
      <alignment horizontal="left" wrapText="1"/>
    </xf>
    <xf numFmtId="49" fontId="11" fillId="2" borderId="14" xfId="1" applyNumberFormat="1" applyFont="1" applyFill="1" applyBorder="1" applyAlignment="1">
      <alignment horizontal="left" wrapText="1"/>
    </xf>
    <xf numFmtId="0" fontId="11" fillId="2" borderId="15" xfId="1" applyFont="1" applyFill="1" applyBorder="1" applyAlignment="1">
      <alignment wrapText="1"/>
    </xf>
    <xf numFmtId="166" fontId="11" fillId="2" borderId="16" xfId="1" applyNumberFormat="1" applyFont="1" applyFill="1" applyBorder="1" applyAlignment="1">
      <alignment horizontal="left" vertical="center" wrapText="1"/>
    </xf>
    <xf numFmtId="0" fontId="32" fillId="2" borderId="15" xfId="9" applyFont="1" applyFill="1" applyBorder="1"/>
    <xf numFmtId="49" fontId="11" fillId="0" borderId="2" xfId="1" applyNumberFormat="1" applyFont="1" applyFill="1" applyBorder="1" applyAlignment="1">
      <alignment horizontal="left" wrapText="1"/>
    </xf>
    <xf numFmtId="0" fontId="34" fillId="2" borderId="1" xfId="9" applyFont="1" applyFill="1" applyBorder="1" applyAlignment="1">
      <alignment horizontal="justify"/>
    </xf>
    <xf numFmtId="49" fontId="29" fillId="10" borderId="1" xfId="1" applyNumberFormat="1" applyFont="1" applyFill="1" applyBorder="1"/>
    <xf numFmtId="49" fontId="29" fillId="10" borderId="1" xfId="1" applyNumberFormat="1" applyFont="1" applyFill="1" applyBorder="1" applyAlignment="1">
      <alignment wrapText="1"/>
    </xf>
    <xf numFmtId="49" fontId="29" fillId="10" borderId="1" xfId="1" applyNumberFormat="1" applyFont="1" applyFill="1" applyBorder="1" applyAlignment="1">
      <alignment horizontal="center"/>
    </xf>
    <xf numFmtId="164" fontId="29" fillId="10" borderId="1" xfId="1" applyNumberFormat="1" applyFont="1" applyFill="1" applyBorder="1" applyAlignment="1">
      <alignment horizontal="center"/>
    </xf>
    <xf numFmtId="49" fontId="11" fillId="0" borderId="0" xfId="1" applyNumberFormat="1" applyFont="1"/>
    <xf numFmtId="0" fontId="10" fillId="0" borderId="0" xfId="1" applyFont="1" applyBorder="1" applyAlignment="1">
      <alignment horizontal="left" wrapText="1"/>
    </xf>
    <xf numFmtId="0" fontId="11" fillId="0" borderId="0" xfId="1" applyFont="1" applyAlignment="1">
      <alignment horizontal="right"/>
    </xf>
    <xf numFmtId="0" fontId="11" fillId="2" borderId="0" xfId="1" applyFont="1" applyFill="1" applyAlignment="1">
      <alignment horizontal="right"/>
    </xf>
    <xf numFmtId="0" fontId="6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23" fillId="0" borderId="0" xfId="1" applyFont="1" applyAlignment="1">
      <alignment horizontal="right"/>
    </xf>
    <xf numFmtId="49" fontId="27" fillId="0" borderId="0" xfId="1" applyNumberFormat="1" applyFont="1" applyBorder="1" applyAlignment="1">
      <alignment horizontal="center" wrapText="1"/>
    </xf>
  </cellXfs>
  <cellStyles count="12">
    <cellStyle name="Обычный" xfId="0" builtinId="0"/>
    <cellStyle name="Обычный 2" xfId="1"/>
    <cellStyle name="Обычный 3" xfId="2"/>
    <cellStyle name="Обычный 3 2" xfId="6"/>
    <cellStyle name="Обычный 3 3" xfId="7"/>
    <cellStyle name="Обычный 3 4" xfId="4"/>
    <cellStyle name="Обычный 3 5" xfId="8"/>
    <cellStyle name="Обычный 4" xfId="9"/>
    <cellStyle name="Обычный 5" xfId="10"/>
    <cellStyle name="Обычный 6" xfId="11"/>
    <cellStyle name="Обычный 7" xf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A-BUH7\Shared\Users\&#1052;&#1072;&#1088;&#1080;&#1085;&#1072;\Desktop\&#1041;&#1070;&#1044;&#1046;&#1045;&#1058;%202014\&#1056;&#1054;&#1057;&#1055;&#1048;&#1057;&#1068;,%20&#1057;&#1052;&#1045;&#1058;&#1067;%20,%20&#1041;&#1070;&#1044;&#1046;&#1045;&#1058;%202014&#1075;\&#8470;2%20&#1056;&#1040;&#1057;&#1061;&#1054;&#1044;&#1067;%202014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A-BUH7\Shared\Users\&#1052;&#1072;&#1088;&#1080;&#1085;&#1072;\Desktop\&#1041;&#1070;&#1044;&#1046;&#1045;&#1058;%202015&#1075;\&#1056;&#1054;&#1057;&#1055;&#1048;&#1057;&#1068;,%20&#1057;&#1052;&#1045;&#1058;&#1067;%20,%20&#1041;&#1070;&#1044;&#1046;&#1045;&#1058;%202015&#1075;\&#8470;2%20&#1056;&#1040;&#1057;&#1061;&#1054;&#1044;&#1067;%20&#1041;&#1102;&#1076;&#1078;&#1077;&#1090;&#1072;%20&#1085;&#1072;%202015%20&#1075;&#1086;&#1076;%20%20%20(%20&#1087;&#1086;&#1087;&#1088;&#1086;&#1075;&#1085;&#1086;&#1079;&#1091;%20&#1076;&#1086;&#1093;&#1086;&#1076;&#1086;&#1074;%20&#1079;&#1072;%202013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 2014"/>
      <sheetName val="Бюдж 2014 Основной 2-ое чтение"/>
      <sheetName val="Бюдж 2014 Исправл январь"/>
      <sheetName val="Распред по ассигнован. на2014"/>
      <sheetName val="Распр. по ассигн. на2014г Испра"/>
      <sheetName val="Ропись 2014"/>
      <sheetName val="Ропись 2014 Справка №1"/>
      <sheetName val="Ропись 2014 Справка №2"/>
      <sheetName val="Ропись 2014 Справка №3"/>
      <sheetName val="Ропись 2014 Справка №4 (Опека)"/>
      <sheetName val="Ропись 2014 Справка №5"/>
      <sheetName val="Ропись 2014 Справка №6"/>
      <sheetName val="Ропись 2014 Справка №7 июнь"/>
      <sheetName val="Ропись 2014 Справка №7.1 июнь"/>
      <sheetName val="Ропись 2014 Справка №8"/>
      <sheetName val="Ропись 2014 Справка №9 август"/>
      <sheetName val="Ропись 2014 Спр. №11 сентябрь"/>
      <sheetName val="Ропись 2014 Спр. №12 октябрь"/>
      <sheetName val="Кассовый план 2014 "/>
      <sheetName val="Кассовый план 2014  Спр. 2"/>
      <sheetName val="Кассовый план 2014  Спр. 3"/>
      <sheetName val="Кассовый план 2014 Спр.4 Опека"/>
      <sheetName val="Кассовый план 2014 Спр.5 (2)"/>
      <sheetName val="Кассовый план 2014 Спр.6"/>
      <sheetName val="Кассовый план 2014 Спр.7"/>
      <sheetName val="Кассовый план 2014 Спр.7.1"/>
      <sheetName val="Кассовый план 2014 Спр.8"/>
      <sheetName val="Кассовый план 2014 Спр.9"/>
      <sheetName val="Кассовый план 2014 Спр.10"/>
      <sheetName val="Кассовый план 2014 Спр.11"/>
      <sheetName val="Кассовый план 2014 Спр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0">
          <cell r="H230">
            <v>2098.3000000000002</v>
          </cell>
        </row>
        <row r="246">
          <cell r="H246">
            <v>4003.8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.структура 2015 Прилож.№2"/>
      <sheetName val="Распр.по ассигн.Прилож №3"/>
      <sheetName val="Ропись 2015 "/>
      <sheetName val="Кассовый план 2015 "/>
    </sheetNames>
    <sheetDataSet>
      <sheetData sheetId="0"/>
      <sheetData sheetId="1"/>
      <sheetData sheetId="2">
        <row r="16">
          <cell r="H16">
            <v>13378.499999999998</v>
          </cell>
        </row>
        <row r="332">
          <cell r="H332">
            <v>5351.4000000000005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6"/>
  <sheetViews>
    <sheetView view="pageBreakPreview" topLeftCell="A59" zoomScale="70" zoomScaleNormal="70" zoomScaleSheetLayoutView="70" workbookViewId="0">
      <selection activeCell="K67" sqref="K67"/>
    </sheetView>
  </sheetViews>
  <sheetFormatPr defaultColWidth="9.140625" defaultRowHeight="12.75" x14ac:dyDescent="0.2"/>
  <cols>
    <col min="1" max="2" width="13" style="1" customWidth="1"/>
    <col min="3" max="3" width="30.140625" style="1" customWidth="1"/>
    <col min="4" max="4" width="65.85546875" style="1" customWidth="1"/>
    <col min="5" max="5" width="15.85546875" style="1" customWidth="1"/>
    <col min="6" max="6" width="16" style="1" hidden="1" customWidth="1"/>
    <col min="7" max="7" width="14" style="1" hidden="1" customWidth="1"/>
    <col min="8" max="8" width="14.140625" style="1" hidden="1" customWidth="1"/>
    <col min="9" max="9" width="17.140625" style="1" hidden="1" customWidth="1"/>
    <col min="10" max="10" width="17.140625" style="1" customWidth="1"/>
    <col min="11" max="11" width="11.140625" style="1" customWidth="1"/>
    <col min="12" max="12" width="9.140625" style="1"/>
    <col min="13" max="13" width="12.42578125" style="1" customWidth="1"/>
    <col min="14" max="16384" width="9.140625" style="1"/>
  </cols>
  <sheetData>
    <row r="1" spans="1:13" ht="18.75" x14ac:dyDescent="0.3">
      <c r="A1" s="103" t="s">
        <v>160</v>
      </c>
      <c r="B1" s="102"/>
      <c r="D1" s="279" t="s">
        <v>159</v>
      </c>
      <c r="E1" s="279"/>
      <c r="F1" s="279"/>
      <c r="G1" s="97"/>
      <c r="H1" s="99"/>
      <c r="I1" s="98"/>
      <c r="J1" s="97"/>
    </row>
    <row r="2" spans="1:13" ht="18.75" x14ac:dyDescent="0.3">
      <c r="D2" s="279" t="s">
        <v>158</v>
      </c>
      <c r="E2" s="279"/>
      <c r="F2" s="101"/>
      <c r="G2" s="100"/>
      <c r="H2" s="99"/>
      <c r="I2" s="98"/>
      <c r="J2" s="97"/>
    </row>
    <row r="3" spans="1:13" ht="18.600000000000001" customHeight="1" x14ac:dyDescent="0.3">
      <c r="D3" s="283" t="s">
        <v>157</v>
      </c>
      <c r="E3" s="283"/>
      <c r="F3" s="283"/>
      <c r="G3" s="283"/>
      <c r="H3" s="283"/>
      <c r="I3" s="283"/>
      <c r="J3" s="97"/>
    </row>
    <row r="4" spans="1:13" ht="19.5" customHeight="1" x14ac:dyDescent="0.3">
      <c r="D4" s="280" t="s">
        <v>156</v>
      </c>
      <c r="E4" s="280"/>
      <c r="F4" s="93"/>
      <c r="G4" s="94"/>
      <c r="H4" s="90"/>
      <c r="I4" s="90"/>
      <c r="J4" s="94"/>
    </row>
    <row r="5" spans="1:13" ht="9.9499999999999993" customHeight="1" x14ac:dyDescent="0.3">
      <c r="D5" s="280"/>
      <c r="E5" s="280"/>
      <c r="F5" s="93"/>
      <c r="G5" s="96"/>
      <c r="H5" s="95"/>
      <c r="I5" s="95"/>
      <c r="J5" s="94"/>
    </row>
    <row r="6" spans="1:13" ht="14.1" customHeight="1" x14ac:dyDescent="0.3">
      <c r="D6" s="93"/>
      <c r="E6" s="92"/>
      <c r="F6" s="91"/>
      <c r="G6" s="89"/>
      <c r="H6" s="90"/>
      <c r="I6" s="90"/>
      <c r="J6" s="89"/>
    </row>
    <row r="7" spans="1:13" ht="15" x14ac:dyDescent="0.2">
      <c r="G7" s="89"/>
      <c r="H7" s="90"/>
      <c r="I7" s="90"/>
      <c r="J7" s="89"/>
    </row>
    <row r="8" spans="1:13" ht="21.75" customHeight="1" x14ac:dyDescent="0.25">
      <c r="A8" s="281" t="s">
        <v>155</v>
      </c>
      <c r="B8" s="281"/>
      <c r="C8" s="281"/>
      <c r="D8" s="281"/>
      <c r="E8" s="281"/>
    </row>
    <row r="9" spans="1:13" ht="16.5" customHeight="1" x14ac:dyDescent="0.25">
      <c r="A9" s="88"/>
      <c r="B9" s="88"/>
      <c r="C9" s="281" t="s">
        <v>154</v>
      </c>
      <c r="D9" s="281"/>
      <c r="E9" s="87"/>
      <c r="F9" s="86"/>
    </row>
    <row r="10" spans="1:13" ht="20.25" customHeight="1" thickBot="1" x14ac:dyDescent="0.3">
      <c r="C10" s="282"/>
      <c r="D10" s="282"/>
      <c r="E10" s="86"/>
      <c r="F10" s="86"/>
      <c r="G10" s="85"/>
    </row>
    <row r="11" spans="1:13" ht="63.75" customHeight="1" thickBot="1" x14ac:dyDescent="0.25">
      <c r="A11" s="84" t="s">
        <v>153</v>
      </c>
      <c r="B11" s="83" t="s">
        <v>152</v>
      </c>
      <c r="C11" s="82" t="s">
        <v>151</v>
      </c>
      <c r="D11" s="82" t="s">
        <v>150</v>
      </c>
      <c r="E11" s="81" t="s">
        <v>149</v>
      </c>
      <c r="F11" s="80" t="s">
        <v>148</v>
      </c>
      <c r="G11" s="79" t="s">
        <v>147</v>
      </c>
      <c r="H11" s="79" t="s">
        <v>146</v>
      </c>
      <c r="I11" s="78" t="s">
        <v>145</v>
      </c>
    </row>
    <row r="12" spans="1:13" ht="18.75" x14ac:dyDescent="0.3">
      <c r="A12" s="77">
        <v>1</v>
      </c>
      <c r="B12" s="76">
        <v>2</v>
      </c>
      <c r="C12" s="76">
        <v>3</v>
      </c>
      <c r="D12" s="75">
        <v>4</v>
      </c>
      <c r="E12" s="74">
        <v>5</v>
      </c>
      <c r="F12" s="73">
        <v>6</v>
      </c>
      <c r="G12" s="73">
        <v>7</v>
      </c>
      <c r="H12" s="73">
        <v>8</v>
      </c>
      <c r="I12" s="72">
        <v>9</v>
      </c>
      <c r="J12" s="71"/>
      <c r="K12" s="70"/>
      <c r="L12" s="70"/>
    </row>
    <row r="13" spans="1:13" ht="21" customHeight="1" x14ac:dyDescent="0.25">
      <c r="A13" s="69" t="s">
        <v>144</v>
      </c>
      <c r="B13" s="69" t="s">
        <v>14</v>
      </c>
      <c r="C13" s="60" t="s">
        <v>143</v>
      </c>
      <c r="D13" s="41" t="s">
        <v>142</v>
      </c>
      <c r="E13" s="68">
        <f>E14+E28+E31+E34+E42</f>
        <v>43553</v>
      </c>
      <c r="F13" s="67" t="e">
        <f>F14+F28+F31+F34+F42</f>
        <v>#REF!</v>
      </c>
      <c r="G13" s="67" t="e">
        <f>G14+G28+G31+G34+G42</f>
        <v>#REF!</v>
      </c>
      <c r="H13" s="67" t="e">
        <f>H14+H28+H31+H34+H42</f>
        <v>#REF!</v>
      </c>
      <c r="I13" s="67" t="e">
        <f>I14+I28+I31+I34+I42</f>
        <v>#REF!</v>
      </c>
      <c r="J13" s="28"/>
      <c r="K13" s="27"/>
      <c r="M13" s="4"/>
    </row>
    <row r="14" spans="1:13" ht="23.1" customHeight="1" x14ac:dyDescent="0.25">
      <c r="A14" s="43" t="s">
        <v>141</v>
      </c>
      <c r="B14" s="43" t="s">
        <v>14</v>
      </c>
      <c r="C14" s="60" t="s">
        <v>140</v>
      </c>
      <c r="D14" s="41" t="s">
        <v>139</v>
      </c>
      <c r="E14" s="40">
        <f>E15+E23+E26</f>
        <v>29751.4</v>
      </c>
      <c r="F14" s="51">
        <f>F15+F23</f>
        <v>6129.2</v>
      </c>
      <c r="G14" s="51">
        <f>G15+G23</f>
        <v>12929.8</v>
      </c>
      <c r="H14" s="51">
        <f>H15+H23</f>
        <v>9439.2000000000007</v>
      </c>
      <c r="I14" s="51">
        <f>I15+I23</f>
        <v>7263.8</v>
      </c>
      <c r="J14" s="28"/>
      <c r="K14" s="27"/>
      <c r="M14" s="4"/>
    </row>
    <row r="15" spans="1:13" ht="37.5" customHeight="1" x14ac:dyDescent="0.25">
      <c r="A15" s="43" t="s">
        <v>138</v>
      </c>
      <c r="B15" s="43" t="s">
        <v>58</v>
      </c>
      <c r="C15" s="60" t="s">
        <v>137</v>
      </c>
      <c r="D15" s="41" t="s">
        <v>136</v>
      </c>
      <c r="E15" s="40">
        <f>E16+E19+E22</f>
        <v>23109.7</v>
      </c>
      <c r="F15" s="59">
        <f>F16+F19</f>
        <v>4477.3999999999996</v>
      </c>
      <c r="G15" s="59">
        <f>G16+G19</f>
        <v>10866.9</v>
      </c>
      <c r="H15" s="59">
        <f>H16+H19</f>
        <v>7613.2</v>
      </c>
      <c r="I15" s="59">
        <f>I16+I19</f>
        <v>5650.5</v>
      </c>
      <c r="J15" s="28"/>
      <c r="K15" s="27"/>
      <c r="M15" s="4"/>
    </row>
    <row r="16" spans="1:13" ht="56.45" customHeight="1" x14ac:dyDescent="0.25">
      <c r="A16" s="43" t="s">
        <v>135</v>
      </c>
      <c r="B16" s="43" t="s">
        <v>58</v>
      </c>
      <c r="C16" s="60" t="s">
        <v>134</v>
      </c>
      <c r="D16" s="41" t="s">
        <v>131</v>
      </c>
      <c r="E16" s="40">
        <f>E17+E18</f>
        <v>17250.399999999998</v>
      </c>
      <c r="F16" s="65">
        <f>F17+F18</f>
        <v>3827.4</v>
      </c>
      <c r="G16" s="65">
        <f>G17+G18</f>
        <v>8856.6</v>
      </c>
      <c r="H16" s="65">
        <f>H17+H18</f>
        <v>5971</v>
      </c>
      <c r="I16" s="65">
        <f>I17+I18</f>
        <v>4977</v>
      </c>
      <c r="J16" s="28"/>
      <c r="K16" s="27"/>
      <c r="M16" s="4"/>
    </row>
    <row r="17" spans="1:13" ht="50.25" customHeight="1" x14ac:dyDescent="0.25">
      <c r="A17" s="37" t="s">
        <v>133</v>
      </c>
      <c r="B17" s="37" t="s">
        <v>58</v>
      </c>
      <c r="C17" s="58" t="s">
        <v>132</v>
      </c>
      <c r="D17" s="38" t="s">
        <v>131</v>
      </c>
      <c r="E17" s="34">
        <v>17189.599999999999</v>
      </c>
      <c r="F17" s="66">
        <f>3827.4-50</f>
        <v>3777.4</v>
      </c>
      <c r="G17" s="66">
        <f>6772.6+2084</f>
        <v>8856.6</v>
      </c>
      <c r="H17" s="66">
        <f>5100+871</f>
        <v>5971</v>
      </c>
      <c r="I17" s="66">
        <v>4977</v>
      </c>
      <c r="J17" s="28"/>
      <c r="K17" s="27"/>
      <c r="M17" s="4"/>
    </row>
    <row r="18" spans="1:13" ht="59.25" customHeight="1" x14ac:dyDescent="0.25">
      <c r="A18" s="37" t="s">
        <v>128</v>
      </c>
      <c r="B18" s="37" t="s">
        <v>58</v>
      </c>
      <c r="C18" s="58" t="s">
        <v>130</v>
      </c>
      <c r="D18" s="38" t="s">
        <v>129</v>
      </c>
      <c r="E18" s="34">
        <v>60.8</v>
      </c>
      <c r="F18" s="66">
        <v>50</v>
      </c>
      <c r="G18" s="66">
        <v>0</v>
      </c>
      <c r="H18" s="66">
        <v>0</v>
      </c>
      <c r="I18" s="66">
        <v>0</v>
      </c>
      <c r="J18" s="28"/>
      <c r="K18" s="27"/>
      <c r="M18" s="4"/>
    </row>
    <row r="19" spans="1:13" ht="61.5" customHeight="1" x14ac:dyDescent="0.25">
      <c r="A19" s="43" t="s">
        <v>128</v>
      </c>
      <c r="B19" s="43" t="s">
        <v>58</v>
      </c>
      <c r="C19" s="60" t="s">
        <v>127</v>
      </c>
      <c r="D19" s="41" t="s">
        <v>124</v>
      </c>
      <c r="E19" s="40">
        <f>E20+E21</f>
        <v>4068.4</v>
      </c>
      <c r="F19" s="65">
        <f>F20+F21</f>
        <v>650</v>
      </c>
      <c r="G19" s="65">
        <f>G20+G21</f>
        <v>2010.3</v>
      </c>
      <c r="H19" s="65">
        <f>H20+H21</f>
        <v>1642.2</v>
      </c>
      <c r="I19" s="65">
        <f>I20+I21</f>
        <v>673.5</v>
      </c>
      <c r="J19" s="28"/>
      <c r="K19" s="27"/>
      <c r="M19" s="4"/>
    </row>
    <row r="20" spans="1:13" ht="57.6" customHeight="1" x14ac:dyDescent="0.25">
      <c r="A20" s="37" t="s">
        <v>126</v>
      </c>
      <c r="B20" s="37" t="s">
        <v>58</v>
      </c>
      <c r="C20" s="58" t="s">
        <v>125</v>
      </c>
      <c r="D20" s="38" t="s">
        <v>124</v>
      </c>
      <c r="E20" s="34">
        <v>4063.4</v>
      </c>
      <c r="F20" s="45">
        <f>650-100</f>
        <v>550</v>
      </c>
      <c r="G20" s="45">
        <v>2010.3</v>
      </c>
      <c r="H20" s="45">
        <v>1642.2</v>
      </c>
      <c r="I20" s="45">
        <v>673.5</v>
      </c>
      <c r="J20" s="28"/>
      <c r="K20" s="27"/>
      <c r="M20" s="4"/>
    </row>
    <row r="21" spans="1:13" ht="67.5" customHeight="1" x14ac:dyDescent="0.25">
      <c r="A21" s="37" t="s">
        <v>123</v>
      </c>
      <c r="B21" s="37" t="s">
        <v>58</v>
      </c>
      <c r="C21" s="58" t="s">
        <v>122</v>
      </c>
      <c r="D21" s="38" t="s">
        <v>121</v>
      </c>
      <c r="E21" s="34">
        <v>5</v>
      </c>
      <c r="F21" s="66">
        <v>100</v>
      </c>
      <c r="G21" s="66">
        <v>0</v>
      </c>
      <c r="H21" s="66">
        <v>0</v>
      </c>
      <c r="I21" s="66">
        <v>0</v>
      </c>
      <c r="J21" s="28"/>
      <c r="K21" s="27"/>
      <c r="M21" s="4"/>
    </row>
    <row r="22" spans="1:13" ht="40.5" customHeight="1" x14ac:dyDescent="0.25">
      <c r="A22" s="43" t="s">
        <v>120</v>
      </c>
      <c r="B22" s="43" t="s">
        <v>58</v>
      </c>
      <c r="C22" s="60" t="s">
        <v>119</v>
      </c>
      <c r="D22" s="41" t="s">
        <v>118</v>
      </c>
      <c r="E22" s="40">
        <v>1790.9</v>
      </c>
      <c r="F22" s="66"/>
      <c r="G22" s="66"/>
      <c r="H22" s="66"/>
      <c r="I22" s="66"/>
      <c r="J22" s="28"/>
      <c r="K22" s="27"/>
      <c r="M22" s="4"/>
    </row>
    <row r="23" spans="1:13" ht="34.5" customHeight="1" x14ac:dyDescent="0.25">
      <c r="A23" s="43" t="s">
        <v>117</v>
      </c>
      <c r="B23" s="43" t="s">
        <v>58</v>
      </c>
      <c r="C23" s="60" t="s">
        <v>116</v>
      </c>
      <c r="D23" s="41" t="s">
        <v>115</v>
      </c>
      <c r="E23" s="40">
        <f>E24+E25</f>
        <v>6581.8</v>
      </c>
      <c r="F23" s="65">
        <f>F24+F25</f>
        <v>1651.8</v>
      </c>
      <c r="G23" s="65">
        <f>G24+G25</f>
        <v>2062.9</v>
      </c>
      <c r="H23" s="65">
        <f>H24+H25</f>
        <v>1826</v>
      </c>
      <c r="I23" s="65">
        <f>I24+I25</f>
        <v>1613.3</v>
      </c>
      <c r="J23" s="28"/>
      <c r="K23" s="27"/>
      <c r="M23" s="4"/>
    </row>
    <row r="24" spans="1:13" ht="39.75" customHeight="1" x14ac:dyDescent="0.25">
      <c r="A24" s="37" t="s">
        <v>114</v>
      </c>
      <c r="B24" s="37" t="s">
        <v>58</v>
      </c>
      <c r="C24" s="58" t="s">
        <v>113</v>
      </c>
      <c r="D24" s="38" t="s">
        <v>112</v>
      </c>
      <c r="E24" s="34">
        <v>6534.1</v>
      </c>
      <c r="F24" s="64">
        <f>950+111.8-50+590</f>
        <v>1601.8</v>
      </c>
      <c r="G24" s="64">
        <f>2100-37.1</f>
        <v>2062.9</v>
      </c>
      <c r="H24" s="64">
        <f>1834-8</f>
        <v>1826</v>
      </c>
      <c r="I24" s="64">
        <f>900-66.7+780</f>
        <v>1613.3</v>
      </c>
      <c r="J24" s="28"/>
      <c r="K24" s="27"/>
      <c r="M24" s="4"/>
    </row>
    <row r="25" spans="1:13" ht="59.25" customHeight="1" x14ac:dyDescent="0.25">
      <c r="A25" s="37" t="s">
        <v>111</v>
      </c>
      <c r="B25" s="37" t="s">
        <v>58</v>
      </c>
      <c r="C25" s="58" t="s">
        <v>110</v>
      </c>
      <c r="D25" s="38" t="s">
        <v>109</v>
      </c>
      <c r="E25" s="34">
        <v>47.7</v>
      </c>
      <c r="F25" s="62">
        <v>50</v>
      </c>
      <c r="G25" s="62">
        <v>0</v>
      </c>
      <c r="H25" s="62">
        <v>0</v>
      </c>
      <c r="I25" s="62">
        <v>0</v>
      </c>
      <c r="J25" s="28"/>
      <c r="K25" s="27"/>
      <c r="M25" s="4"/>
    </row>
    <row r="26" spans="1:13" ht="38.450000000000003" customHeight="1" x14ac:dyDescent="0.25">
      <c r="A26" s="43" t="s">
        <v>108</v>
      </c>
      <c r="B26" s="43" t="s">
        <v>58</v>
      </c>
      <c r="C26" s="60" t="s">
        <v>107</v>
      </c>
      <c r="D26" s="41" t="s">
        <v>106</v>
      </c>
      <c r="E26" s="40">
        <f>E27</f>
        <v>59.9</v>
      </c>
      <c r="F26" s="62"/>
      <c r="G26" s="62"/>
      <c r="H26" s="62"/>
      <c r="I26" s="62"/>
      <c r="J26" s="28"/>
      <c r="K26" s="27"/>
      <c r="M26" s="4"/>
    </row>
    <row r="27" spans="1:13" ht="62.45" customHeight="1" x14ac:dyDescent="0.25">
      <c r="A27" s="37" t="s">
        <v>105</v>
      </c>
      <c r="B27" s="37" t="s">
        <v>58</v>
      </c>
      <c r="C27" s="37" t="s">
        <v>104</v>
      </c>
      <c r="D27" s="63" t="s">
        <v>103</v>
      </c>
      <c r="E27" s="34">
        <v>59.9</v>
      </c>
      <c r="F27" s="62"/>
      <c r="G27" s="62"/>
      <c r="H27" s="62"/>
      <c r="I27" s="62"/>
      <c r="J27" s="28"/>
      <c r="K27" s="27"/>
      <c r="M27" s="4"/>
    </row>
    <row r="28" spans="1:13" s="55" customFormat="1" ht="32.450000000000003" customHeight="1" x14ac:dyDescent="0.25">
      <c r="A28" s="43" t="s">
        <v>102</v>
      </c>
      <c r="B28" s="43" t="s">
        <v>14</v>
      </c>
      <c r="C28" s="60" t="s">
        <v>101</v>
      </c>
      <c r="D28" s="41" t="s">
        <v>100</v>
      </c>
      <c r="E28" s="40">
        <f t="shared" ref="E28:I29" si="0">E29</f>
        <v>11762.3</v>
      </c>
      <c r="F28" s="51">
        <f t="shared" si="0"/>
        <v>300</v>
      </c>
      <c r="G28" s="51">
        <f t="shared" si="0"/>
        <v>1548</v>
      </c>
      <c r="H28" s="51">
        <f t="shared" si="0"/>
        <v>50</v>
      </c>
      <c r="I28" s="51">
        <f t="shared" si="0"/>
        <v>0</v>
      </c>
      <c r="J28" s="28"/>
      <c r="K28" s="27"/>
      <c r="L28" s="1"/>
      <c r="M28" s="4"/>
    </row>
    <row r="29" spans="1:13" ht="18.75" customHeight="1" x14ac:dyDescent="0.25">
      <c r="A29" s="43" t="s">
        <v>99</v>
      </c>
      <c r="B29" s="43" t="s">
        <v>58</v>
      </c>
      <c r="C29" s="60" t="s">
        <v>98</v>
      </c>
      <c r="D29" s="41" t="s">
        <v>97</v>
      </c>
      <c r="E29" s="40">
        <f t="shared" si="0"/>
        <v>11762.3</v>
      </c>
      <c r="F29" s="59">
        <f t="shared" si="0"/>
        <v>300</v>
      </c>
      <c r="G29" s="59">
        <f t="shared" si="0"/>
        <v>1548</v>
      </c>
      <c r="H29" s="59">
        <f t="shared" si="0"/>
        <v>50</v>
      </c>
      <c r="I29" s="59">
        <f t="shared" si="0"/>
        <v>0</v>
      </c>
      <c r="J29" s="28"/>
      <c r="K29" s="27"/>
      <c r="M29" s="4"/>
    </row>
    <row r="30" spans="1:13" ht="90.6" customHeight="1" x14ac:dyDescent="0.25">
      <c r="A30" s="37" t="s">
        <v>96</v>
      </c>
      <c r="B30" s="37" t="s">
        <v>58</v>
      </c>
      <c r="C30" s="58" t="s">
        <v>95</v>
      </c>
      <c r="D30" s="38" t="s">
        <v>94</v>
      </c>
      <c r="E30" s="34">
        <v>11762.3</v>
      </c>
      <c r="F30" s="61">
        <f>200+100</f>
        <v>300</v>
      </c>
      <c r="G30" s="61">
        <f>1648-100</f>
        <v>1548</v>
      </c>
      <c r="H30" s="61">
        <v>50</v>
      </c>
      <c r="I30" s="61">
        <v>0</v>
      </c>
      <c r="J30" s="28"/>
      <c r="K30" s="27"/>
      <c r="M30" s="4"/>
    </row>
    <row r="31" spans="1:13" s="55" customFormat="1" ht="63" customHeight="1" x14ac:dyDescent="0.25">
      <c r="A31" s="43" t="s">
        <v>93</v>
      </c>
      <c r="B31" s="43" t="s">
        <v>14</v>
      </c>
      <c r="C31" s="60" t="s">
        <v>92</v>
      </c>
      <c r="D31" s="41" t="s">
        <v>91</v>
      </c>
      <c r="E31" s="40">
        <f>E32</f>
        <v>5</v>
      </c>
      <c r="F31" s="51">
        <f>F32</f>
        <v>0</v>
      </c>
      <c r="G31" s="51">
        <f>G32</f>
        <v>0</v>
      </c>
      <c r="H31" s="51">
        <f>H32</f>
        <v>0</v>
      </c>
      <c r="I31" s="51">
        <f>I32</f>
        <v>5</v>
      </c>
      <c r="J31" s="28"/>
      <c r="K31" s="27"/>
      <c r="L31" s="1"/>
      <c r="M31" s="4"/>
    </row>
    <row r="32" spans="1:13" s="55" customFormat="1" ht="23.25" customHeight="1" x14ac:dyDescent="0.25">
      <c r="A32" s="43" t="s">
        <v>88</v>
      </c>
      <c r="B32" s="43" t="s">
        <v>14</v>
      </c>
      <c r="C32" s="60" t="s">
        <v>90</v>
      </c>
      <c r="D32" s="41" t="s">
        <v>89</v>
      </c>
      <c r="E32" s="40">
        <f>SUM(E33)</f>
        <v>5</v>
      </c>
      <c r="F32" s="56">
        <f>SUM(F33)</f>
        <v>0</v>
      </c>
      <c r="G32" s="56">
        <f>SUM(G33)</f>
        <v>0</v>
      </c>
      <c r="H32" s="56">
        <f>SUM(H33)</f>
        <v>0</v>
      </c>
      <c r="I32" s="56">
        <f>SUM(I33)</f>
        <v>5</v>
      </c>
      <c r="J32" s="28"/>
      <c r="K32" s="27"/>
      <c r="L32" s="1"/>
      <c r="M32" s="4"/>
    </row>
    <row r="33" spans="1:13" s="55" customFormat="1" ht="39" customHeight="1" x14ac:dyDescent="0.25">
      <c r="A33" s="37" t="s">
        <v>88</v>
      </c>
      <c r="B33" s="37" t="s">
        <v>58</v>
      </c>
      <c r="C33" s="58" t="s">
        <v>87</v>
      </c>
      <c r="D33" s="38" t="s">
        <v>86</v>
      </c>
      <c r="E33" s="34">
        <v>5</v>
      </c>
      <c r="F33" s="56">
        <v>0</v>
      </c>
      <c r="G33" s="56">
        <v>0</v>
      </c>
      <c r="H33" s="56">
        <v>0</v>
      </c>
      <c r="I33" s="56">
        <v>5</v>
      </c>
      <c r="J33" s="28"/>
      <c r="K33" s="27"/>
      <c r="L33" s="1"/>
      <c r="M33" s="4"/>
    </row>
    <row r="34" spans="1:13" s="55" customFormat="1" ht="56.45" customHeight="1" x14ac:dyDescent="0.25">
      <c r="A34" s="43" t="s">
        <v>85</v>
      </c>
      <c r="B34" s="43" t="s">
        <v>14</v>
      </c>
      <c r="C34" s="60" t="s">
        <v>84</v>
      </c>
      <c r="D34" s="41" t="s">
        <v>83</v>
      </c>
      <c r="E34" s="40">
        <f>E35+E38</f>
        <v>28.8</v>
      </c>
      <c r="F34" s="51" t="e">
        <f>#REF!</f>
        <v>#REF!</v>
      </c>
      <c r="G34" s="51" t="e">
        <f>#REF!</f>
        <v>#REF!</v>
      </c>
      <c r="H34" s="51" t="e">
        <f>#REF!</f>
        <v>#REF!</v>
      </c>
      <c r="I34" s="51" t="e">
        <f>#REF!</f>
        <v>#REF!</v>
      </c>
      <c r="J34" s="28"/>
      <c r="K34" s="27"/>
      <c r="L34" s="1"/>
      <c r="M34" s="4"/>
    </row>
    <row r="35" spans="1:13" s="55" customFormat="1" ht="29.1" customHeight="1" x14ac:dyDescent="0.25">
      <c r="A35" s="43" t="s">
        <v>82</v>
      </c>
      <c r="B35" s="43" t="s">
        <v>14</v>
      </c>
      <c r="C35" s="60" t="s">
        <v>81</v>
      </c>
      <c r="D35" s="41" t="s">
        <v>80</v>
      </c>
      <c r="E35" s="40">
        <f>E37</f>
        <v>6.3</v>
      </c>
      <c r="F35" s="51"/>
      <c r="G35" s="51"/>
      <c r="H35" s="51"/>
      <c r="I35" s="51"/>
      <c r="J35" s="28"/>
      <c r="K35" s="27"/>
      <c r="L35" s="1"/>
      <c r="M35" s="4"/>
    </row>
    <row r="36" spans="1:13" s="55" customFormat="1" ht="29.1" customHeight="1" x14ac:dyDescent="0.25">
      <c r="A36" s="43" t="s">
        <v>77</v>
      </c>
      <c r="B36" s="43" t="s">
        <v>14</v>
      </c>
      <c r="C36" s="60" t="s">
        <v>79</v>
      </c>
      <c r="D36" s="41" t="s">
        <v>78</v>
      </c>
      <c r="E36" s="40">
        <f>E37</f>
        <v>6.3</v>
      </c>
      <c r="F36" s="51"/>
      <c r="G36" s="51"/>
      <c r="H36" s="51"/>
      <c r="I36" s="51"/>
      <c r="J36" s="28"/>
      <c r="K36" s="27"/>
      <c r="L36" s="1"/>
      <c r="M36" s="4"/>
    </row>
    <row r="37" spans="1:13" s="55" customFormat="1" ht="72.599999999999994" customHeight="1" x14ac:dyDescent="0.25">
      <c r="A37" s="37" t="s">
        <v>77</v>
      </c>
      <c r="B37" s="37" t="s">
        <v>4</v>
      </c>
      <c r="C37" s="58" t="s">
        <v>76</v>
      </c>
      <c r="D37" s="38" t="s">
        <v>75</v>
      </c>
      <c r="E37" s="34">
        <v>6.3</v>
      </c>
      <c r="F37" s="59" t="e">
        <f>F41+#REF!</f>
        <v>#REF!</v>
      </c>
      <c r="G37" s="59" t="e">
        <f>G41+#REF!</f>
        <v>#REF!</v>
      </c>
      <c r="H37" s="59" t="e">
        <f>H41+#REF!</f>
        <v>#REF!</v>
      </c>
      <c r="I37" s="59" t="e">
        <f>I41+#REF!</f>
        <v>#REF!</v>
      </c>
      <c r="J37" s="28"/>
      <c r="K37" s="27"/>
      <c r="L37" s="1"/>
      <c r="M37" s="4"/>
    </row>
    <row r="38" spans="1:13" s="55" customFormat="1" ht="29.1" customHeight="1" x14ac:dyDescent="0.25">
      <c r="A38" s="43" t="s">
        <v>74</v>
      </c>
      <c r="B38" s="43" t="s">
        <v>14</v>
      </c>
      <c r="C38" s="60" t="s">
        <v>73</v>
      </c>
      <c r="D38" s="41" t="s">
        <v>72</v>
      </c>
      <c r="E38" s="40">
        <f>E39</f>
        <v>22.5</v>
      </c>
      <c r="F38" s="59"/>
      <c r="G38" s="59"/>
      <c r="H38" s="59"/>
      <c r="I38" s="59"/>
      <c r="J38" s="28"/>
      <c r="K38" s="27"/>
      <c r="L38" s="1"/>
      <c r="M38" s="4"/>
    </row>
    <row r="39" spans="1:13" s="55" customFormat="1" ht="25.5" customHeight="1" x14ac:dyDescent="0.25">
      <c r="A39" s="43" t="s">
        <v>66</v>
      </c>
      <c r="B39" s="43" t="s">
        <v>14</v>
      </c>
      <c r="C39" s="60" t="s">
        <v>71</v>
      </c>
      <c r="D39" s="41" t="s">
        <v>70</v>
      </c>
      <c r="E39" s="40">
        <f>E41</f>
        <v>22.5</v>
      </c>
      <c r="F39" s="59"/>
      <c r="G39" s="59"/>
      <c r="H39" s="59"/>
      <c r="I39" s="59"/>
      <c r="J39" s="28"/>
      <c r="K39" s="27"/>
      <c r="L39" s="1"/>
      <c r="M39" s="4"/>
    </row>
    <row r="40" spans="1:13" s="55" customFormat="1" ht="65.099999999999994" customHeight="1" x14ac:dyDescent="0.25">
      <c r="A40" s="43" t="s">
        <v>69</v>
      </c>
      <c r="B40" s="43" t="s">
        <v>14</v>
      </c>
      <c r="C40" s="60" t="s">
        <v>68</v>
      </c>
      <c r="D40" s="41" t="s">
        <v>67</v>
      </c>
      <c r="E40" s="40">
        <f>E41</f>
        <v>22.5</v>
      </c>
      <c r="F40" s="59"/>
      <c r="G40" s="59"/>
      <c r="H40" s="59"/>
      <c r="I40" s="59"/>
      <c r="J40" s="28"/>
      <c r="K40" s="27"/>
      <c r="L40" s="1"/>
      <c r="M40" s="4"/>
    </row>
    <row r="41" spans="1:13" s="55" customFormat="1" ht="105.6" customHeight="1" x14ac:dyDescent="0.3">
      <c r="A41" s="37" t="s">
        <v>66</v>
      </c>
      <c r="B41" s="37" t="s">
        <v>65</v>
      </c>
      <c r="C41" s="58" t="s">
        <v>64</v>
      </c>
      <c r="D41" s="57" t="s">
        <v>63</v>
      </c>
      <c r="E41" s="34">
        <v>22.5</v>
      </c>
      <c r="F41" s="56">
        <v>0</v>
      </c>
      <c r="G41" s="56">
        <v>0</v>
      </c>
      <c r="H41" s="56">
        <v>0</v>
      </c>
      <c r="I41" s="56">
        <v>20</v>
      </c>
      <c r="J41" s="28"/>
      <c r="K41" s="27"/>
      <c r="L41" s="1"/>
      <c r="M41" s="4"/>
    </row>
    <row r="42" spans="1:13" ht="27.6" customHeight="1" x14ac:dyDescent="0.25">
      <c r="A42" s="43" t="s">
        <v>62</v>
      </c>
      <c r="B42" s="43" t="s">
        <v>14</v>
      </c>
      <c r="C42" s="42" t="s">
        <v>61</v>
      </c>
      <c r="D42" s="41" t="s">
        <v>60</v>
      </c>
      <c r="E42" s="40">
        <f>E43+E44+E46</f>
        <v>2005.5</v>
      </c>
      <c r="F42" s="51">
        <f>F43+F46</f>
        <v>721.3</v>
      </c>
      <c r="G42" s="51">
        <f>G43+G46</f>
        <v>2770.6</v>
      </c>
      <c r="H42" s="51">
        <f>H43+H46</f>
        <v>1543.4</v>
      </c>
      <c r="I42" s="51">
        <f>I43+I46</f>
        <v>300</v>
      </c>
      <c r="J42" s="28"/>
      <c r="K42" s="27"/>
      <c r="M42" s="4"/>
    </row>
    <row r="43" spans="1:13" ht="87.95" customHeight="1" x14ac:dyDescent="0.25">
      <c r="A43" s="37" t="s">
        <v>59</v>
      </c>
      <c r="B43" s="37" t="s">
        <v>58</v>
      </c>
      <c r="C43" s="36" t="s">
        <v>57</v>
      </c>
      <c r="D43" s="38" t="s">
        <v>56</v>
      </c>
      <c r="E43" s="34">
        <v>280.39999999999998</v>
      </c>
      <c r="F43" s="52">
        <v>71.3</v>
      </c>
      <c r="G43" s="52">
        <v>100</v>
      </c>
      <c r="H43" s="52">
        <v>150</v>
      </c>
      <c r="I43" s="52">
        <v>100</v>
      </c>
      <c r="J43" s="28"/>
      <c r="K43" s="27"/>
      <c r="M43" s="4"/>
    </row>
    <row r="44" spans="1:13" ht="59.45" customHeight="1" x14ac:dyDescent="0.25">
      <c r="A44" s="43" t="s">
        <v>55</v>
      </c>
      <c r="B44" s="43" t="s">
        <v>14</v>
      </c>
      <c r="C44" s="42" t="s">
        <v>54</v>
      </c>
      <c r="D44" s="41" t="s">
        <v>53</v>
      </c>
      <c r="E44" s="40">
        <f>E45</f>
        <v>1.4</v>
      </c>
      <c r="F44" s="52"/>
      <c r="G44" s="52"/>
      <c r="H44" s="52"/>
      <c r="I44" s="52"/>
      <c r="J44" s="28"/>
      <c r="K44" s="27"/>
      <c r="M44" s="4"/>
    </row>
    <row r="45" spans="1:13" ht="117.95" customHeight="1" x14ac:dyDescent="0.25">
      <c r="A45" s="37" t="s">
        <v>52</v>
      </c>
      <c r="B45" s="37" t="s">
        <v>51</v>
      </c>
      <c r="C45" s="36" t="s">
        <v>50</v>
      </c>
      <c r="D45" s="38" t="s">
        <v>49</v>
      </c>
      <c r="E45" s="34">
        <v>1.4</v>
      </c>
      <c r="F45" s="52"/>
      <c r="G45" s="52"/>
      <c r="H45" s="52"/>
      <c r="I45" s="52"/>
      <c r="J45" s="28"/>
      <c r="K45" s="27"/>
      <c r="M45" s="4"/>
    </row>
    <row r="46" spans="1:13" ht="36" customHeight="1" x14ac:dyDescent="0.25">
      <c r="A46" s="43" t="s">
        <v>48</v>
      </c>
      <c r="B46" s="43" t="s">
        <v>14</v>
      </c>
      <c r="C46" s="42" t="s">
        <v>47</v>
      </c>
      <c r="D46" s="41" t="s">
        <v>46</v>
      </c>
      <c r="E46" s="40">
        <f>SUM(E47)</f>
        <v>1723.7</v>
      </c>
      <c r="F46" s="54">
        <f>SUM(F47)</f>
        <v>650</v>
      </c>
      <c r="G46" s="54">
        <f>SUM(G47)</f>
        <v>2670.6</v>
      </c>
      <c r="H46" s="54">
        <f>SUM(H47)</f>
        <v>1393.4</v>
      </c>
      <c r="I46" s="54">
        <f>SUM(I47)</f>
        <v>200</v>
      </c>
      <c r="J46" s="28"/>
      <c r="K46" s="27"/>
      <c r="M46" s="4"/>
    </row>
    <row r="47" spans="1:13" ht="93.6" customHeight="1" x14ac:dyDescent="0.25">
      <c r="A47" s="43" t="s">
        <v>45</v>
      </c>
      <c r="B47" s="43" t="s">
        <v>14</v>
      </c>
      <c r="C47" s="53" t="s">
        <v>44</v>
      </c>
      <c r="D47" s="41" t="s">
        <v>43</v>
      </c>
      <c r="E47" s="40">
        <f>SUM(E48+E49)</f>
        <v>1723.7</v>
      </c>
      <c r="F47" s="52">
        <f>SUM(F48+F49)</f>
        <v>650</v>
      </c>
      <c r="G47" s="52">
        <f>SUM(G48+G49)</f>
        <v>2670.6</v>
      </c>
      <c r="H47" s="52">
        <f>SUM(H48+H49)</f>
        <v>1393.4</v>
      </c>
      <c r="I47" s="52">
        <f>SUM(I48+I49)</f>
        <v>200</v>
      </c>
      <c r="J47" s="28"/>
      <c r="K47" s="27"/>
      <c r="M47" s="4"/>
    </row>
    <row r="48" spans="1:13" ht="82.5" customHeight="1" x14ac:dyDescent="0.25">
      <c r="A48" s="37" t="s">
        <v>39</v>
      </c>
      <c r="B48" s="37" t="s">
        <v>42</v>
      </c>
      <c r="C48" s="36" t="s">
        <v>41</v>
      </c>
      <c r="D48" s="38" t="s">
        <v>40</v>
      </c>
      <c r="E48" s="34">
        <v>1683.3</v>
      </c>
      <c r="F48" s="52">
        <v>650</v>
      </c>
      <c r="G48" s="52">
        <v>2669.6</v>
      </c>
      <c r="H48" s="52">
        <v>1393.4</v>
      </c>
      <c r="I48" s="52">
        <v>200</v>
      </c>
      <c r="J48" s="28"/>
      <c r="K48" s="27"/>
      <c r="M48" s="4"/>
    </row>
    <row r="49" spans="1:13" ht="92.45" customHeight="1" x14ac:dyDescent="0.25">
      <c r="A49" s="37" t="s">
        <v>39</v>
      </c>
      <c r="B49" s="37" t="s">
        <v>38</v>
      </c>
      <c r="C49" s="36" t="s">
        <v>37</v>
      </c>
      <c r="D49" s="38" t="s">
        <v>36</v>
      </c>
      <c r="E49" s="34">
        <v>40.4</v>
      </c>
      <c r="F49" s="52">
        <v>0</v>
      </c>
      <c r="G49" s="52">
        <v>1</v>
      </c>
      <c r="H49" s="52">
        <v>0</v>
      </c>
      <c r="I49" s="52">
        <v>0</v>
      </c>
      <c r="J49" s="28"/>
      <c r="K49" s="27"/>
      <c r="M49" s="4"/>
    </row>
    <row r="50" spans="1:13" ht="28.5" customHeight="1" x14ac:dyDescent="0.25">
      <c r="A50" s="43" t="s">
        <v>35</v>
      </c>
      <c r="B50" s="43" t="s">
        <v>14</v>
      </c>
      <c r="C50" s="42" t="s">
        <v>34</v>
      </c>
      <c r="D50" s="41" t="s">
        <v>33</v>
      </c>
      <c r="E50" s="40">
        <f t="shared" ref="E50:I51" si="1">E51</f>
        <v>8606</v>
      </c>
      <c r="F50" s="51">
        <f t="shared" si="1"/>
        <v>1326.3999999999999</v>
      </c>
      <c r="G50" s="51">
        <f t="shared" si="1"/>
        <v>1435.1</v>
      </c>
      <c r="H50" s="51">
        <f t="shared" si="1"/>
        <v>1493.9</v>
      </c>
      <c r="I50" s="51">
        <f t="shared" si="1"/>
        <v>2139.3000000000002</v>
      </c>
      <c r="J50" s="28"/>
      <c r="K50" s="27"/>
      <c r="M50" s="4"/>
    </row>
    <row r="51" spans="1:13" ht="56.25" customHeight="1" x14ac:dyDescent="0.25">
      <c r="A51" s="43" t="s">
        <v>32</v>
      </c>
      <c r="B51" s="43" t="s">
        <v>14</v>
      </c>
      <c r="C51" s="42" t="s">
        <v>31</v>
      </c>
      <c r="D51" s="41" t="s">
        <v>30</v>
      </c>
      <c r="E51" s="40">
        <f t="shared" si="1"/>
        <v>8606</v>
      </c>
      <c r="F51" s="50">
        <f t="shared" si="1"/>
        <v>1326.3999999999999</v>
      </c>
      <c r="G51" s="50">
        <f t="shared" si="1"/>
        <v>1435.1</v>
      </c>
      <c r="H51" s="50">
        <f t="shared" si="1"/>
        <v>1493.9</v>
      </c>
      <c r="I51" s="50">
        <f t="shared" si="1"/>
        <v>2139.3000000000002</v>
      </c>
      <c r="J51" s="28"/>
      <c r="K51" s="27"/>
      <c r="M51" s="4"/>
    </row>
    <row r="52" spans="1:13" ht="46.5" customHeight="1" x14ac:dyDescent="0.25">
      <c r="A52" s="43" t="s">
        <v>29</v>
      </c>
      <c r="B52" s="43" t="s">
        <v>14</v>
      </c>
      <c r="C52" s="42" t="s">
        <v>28</v>
      </c>
      <c r="D52" s="41" t="s">
        <v>27</v>
      </c>
      <c r="E52" s="40">
        <f>E53+E57</f>
        <v>8606</v>
      </c>
      <c r="F52" s="48">
        <f>F53+F57</f>
        <v>1326.3999999999999</v>
      </c>
      <c r="G52" s="48">
        <f>G53+G57</f>
        <v>1435.1</v>
      </c>
      <c r="H52" s="48">
        <f>H53+H57</f>
        <v>1493.9</v>
      </c>
      <c r="I52" s="48">
        <f>I53+I57</f>
        <v>2139.3000000000002</v>
      </c>
      <c r="J52" s="28"/>
      <c r="K52" s="27"/>
      <c r="M52" s="4"/>
    </row>
    <row r="53" spans="1:13" ht="54.75" customHeight="1" x14ac:dyDescent="0.25">
      <c r="A53" s="43" t="s">
        <v>15</v>
      </c>
      <c r="B53" s="43" t="s">
        <v>14</v>
      </c>
      <c r="C53" s="42" t="s">
        <v>26</v>
      </c>
      <c r="D53" s="41" t="s">
        <v>25</v>
      </c>
      <c r="E53" s="40">
        <f>E54</f>
        <v>2240</v>
      </c>
      <c r="F53" s="48">
        <f>F54</f>
        <v>444.8</v>
      </c>
      <c r="G53" s="48">
        <f>G54</f>
        <v>435.1</v>
      </c>
      <c r="H53" s="48">
        <f>H54</f>
        <v>493.9</v>
      </c>
      <c r="I53" s="48">
        <f>I54</f>
        <v>454.3</v>
      </c>
      <c r="J53" s="28"/>
      <c r="K53" s="27"/>
      <c r="M53" s="4"/>
    </row>
    <row r="54" spans="1:13" ht="80.25" customHeight="1" x14ac:dyDescent="0.25">
      <c r="A54" s="43" t="s">
        <v>24</v>
      </c>
      <c r="B54" s="43" t="s">
        <v>4</v>
      </c>
      <c r="C54" s="42" t="s">
        <v>23</v>
      </c>
      <c r="D54" s="49" t="s">
        <v>22</v>
      </c>
      <c r="E54" s="40">
        <f>E55+E56</f>
        <v>2240</v>
      </c>
      <c r="F54" s="48">
        <f>F55+F56</f>
        <v>444.8</v>
      </c>
      <c r="G54" s="48">
        <f>G55+G56</f>
        <v>435.1</v>
      </c>
      <c r="H54" s="48">
        <f>H55+H56</f>
        <v>493.9</v>
      </c>
      <c r="I54" s="48">
        <f>I55+I56</f>
        <v>454.3</v>
      </c>
      <c r="J54" s="28"/>
      <c r="K54" s="27"/>
      <c r="M54" s="4"/>
    </row>
    <row r="55" spans="1:13" ht="91.5" customHeight="1" x14ac:dyDescent="0.25">
      <c r="A55" s="37" t="s">
        <v>21</v>
      </c>
      <c r="B55" s="37" t="s">
        <v>4</v>
      </c>
      <c r="C55" s="36" t="s">
        <v>20</v>
      </c>
      <c r="D55" s="47" t="s">
        <v>19</v>
      </c>
      <c r="E55" s="34">
        <v>2234.4</v>
      </c>
      <c r="F55" s="45">
        <v>444.8</v>
      </c>
      <c r="G55" s="45">
        <v>435.1</v>
      </c>
      <c r="H55" s="45">
        <v>455.7</v>
      </c>
      <c r="I55" s="45">
        <v>454.3</v>
      </c>
      <c r="J55" s="28"/>
      <c r="K55" s="27"/>
      <c r="M55" s="4"/>
    </row>
    <row r="56" spans="1:13" ht="144.94999999999999" customHeight="1" x14ac:dyDescent="0.25">
      <c r="A56" s="37" t="s">
        <v>18</v>
      </c>
      <c r="B56" s="37" t="s">
        <v>4</v>
      </c>
      <c r="C56" s="36" t="s">
        <v>17</v>
      </c>
      <c r="D56" s="46" t="s">
        <v>16</v>
      </c>
      <c r="E56" s="34">
        <v>5.6</v>
      </c>
      <c r="F56" s="44">
        <v>0</v>
      </c>
      <c r="G56" s="44">
        <v>0</v>
      </c>
      <c r="H56" s="45">
        <v>38.200000000000003</v>
      </c>
      <c r="I56" s="44">
        <v>0</v>
      </c>
      <c r="J56" s="28"/>
      <c r="K56" s="27"/>
      <c r="M56" s="4"/>
    </row>
    <row r="57" spans="1:13" ht="80.25" customHeight="1" x14ac:dyDescent="0.25">
      <c r="A57" s="43" t="s">
        <v>15</v>
      </c>
      <c r="B57" s="43" t="s">
        <v>14</v>
      </c>
      <c r="C57" s="42" t="s">
        <v>13</v>
      </c>
      <c r="D57" s="41" t="s">
        <v>12</v>
      </c>
      <c r="E57" s="40">
        <f>E58</f>
        <v>6366</v>
      </c>
      <c r="F57" s="39">
        <f>F58</f>
        <v>881.59999999999991</v>
      </c>
      <c r="G57" s="39">
        <f>G58</f>
        <v>1000</v>
      </c>
      <c r="H57" s="39">
        <f>H58</f>
        <v>1000</v>
      </c>
      <c r="I57" s="39">
        <f>I58</f>
        <v>1685</v>
      </c>
      <c r="J57" s="28"/>
      <c r="K57" s="27"/>
      <c r="M57" s="4"/>
    </row>
    <row r="58" spans="1:13" ht="102" customHeight="1" x14ac:dyDescent="0.25">
      <c r="A58" s="43" t="s">
        <v>11</v>
      </c>
      <c r="B58" s="43" t="s">
        <v>4</v>
      </c>
      <c r="C58" s="42" t="s">
        <v>10</v>
      </c>
      <c r="D58" s="41" t="s">
        <v>9</v>
      </c>
      <c r="E58" s="40">
        <f>E59+E60</f>
        <v>6366</v>
      </c>
      <c r="F58" s="39">
        <f>F59+F60</f>
        <v>881.59999999999991</v>
      </c>
      <c r="G58" s="39">
        <f>G59+G60</f>
        <v>1000</v>
      </c>
      <c r="H58" s="39">
        <f>H59+H60</f>
        <v>1000</v>
      </c>
      <c r="I58" s="39">
        <f>I59+I60</f>
        <v>1685</v>
      </c>
      <c r="J58" s="28"/>
      <c r="K58" s="27"/>
      <c r="M58" s="4"/>
    </row>
    <row r="59" spans="1:13" ht="69.599999999999994" customHeight="1" x14ac:dyDescent="0.25">
      <c r="A59" s="37" t="s">
        <v>8</v>
      </c>
      <c r="B59" s="37" t="s">
        <v>4</v>
      </c>
      <c r="C59" s="36" t="s">
        <v>7</v>
      </c>
      <c r="D59" s="38" t="s">
        <v>6</v>
      </c>
      <c r="E59" s="34">
        <v>3858.2</v>
      </c>
      <c r="F59" s="33">
        <v>665.4</v>
      </c>
      <c r="G59" s="33">
        <v>700</v>
      </c>
      <c r="H59" s="33">
        <v>700</v>
      </c>
      <c r="I59" s="33">
        <v>1128.5999999999999</v>
      </c>
      <c r="J59" s="28"/>
      <c r="K59" s="27"/>
      <c r="M59" s="4"/>
    </row>
    <row r="60" spans="1:13" ht="67.5" customHeight="1" x14ac:dyDescent="0.25">
      <c r="A60" s="37" t="s">
        <v>5</v>
      </c>
      <c r="B60" s="37" t="s">
        <v>4</v>
      </c>
      <c r="C60" s="36" t="s">
        <v>3</v>
      </c>
      <c r="D60" s="35" t="s">
        <v>2</v>
      </c>
      <c r="E60" s="34">
        <v>2507.8000000000002</v>
      </c>
      <c r="F60" s="33">
        <v>216.2</v>
      </c>
      <c r="G60" s="33">
        <v>300</v>
      </c>
      <c r="H60" s="33">
        <v>300</v>
      </c>
      <c r="I60" s="33">
        <v>556.4</v>
      </c>
      <c r="J60" s="28"/>
      <c r="K60" s="27"/>
      <c r="M60" s="4"/>
    </row>
    <row r="61" spans="1:13" ht="22.5" customHeight="1" x14ac:dyDescent="0.25">
      <c r="A61" s="32"/>
      <c r="B61" s="32"/>
      <c r="C61" s="32"/>
      <c r="D61" s="31" t="s">
        <v>1</v>
      </c>
      <c r="E61" s="30">
        <f>SUM(E13+E50)</f>
        <v>52159</v>
      </c>
      <c r="F61" s="29" t="e">
        <f>SUM(F13+F50)</f>
        <v>#REF!</v>
      </c>
      <c r="G61" s="29" t="e">
        <f>SUM(G13+G50)</f>
        <v>#REF!</v>
      </c>
      <c r="H61" s="29" t="e">
        <f>SUM(H13+H50)</f>
        <v>#REF!</v>
      </c>
      <c r="I61" s="29" t="e">
        <f>SUM(I13+I50)</f>
        <v>#REF!</v>
      </c>
      <c r="J61" s="28"/>
      <c r="K61" s="27"/>
      <c r="M61" s="4"/>
    </row>
    <row r="62" spans="1:13" ht="21.75" customHeight="1" x14ac:dyDescent="0.3">
      <c r="B62" s="26"/>
      <c r="C62" s="26"/>
      <c r="D62" s="25"/>
      <c r="E62" s="24"/>
      <c r="F62" s="23" t="e">
        <f>#REF!</f>
        <v>#REF!</v>
      </c>
      <c r="G62" s="23" t="e">
        <f>#REF!</f>
        <v>#REF!</v>
      </c>
      <c r="H62" s="23" t="e">
        <f>#REF!</f>
        <v>#REF!</v>
      </c>
      <c r="I62" s="23" t="e">
        <f>#REF!</f>
        <v>#REF!</v>
      </c>
      <c r="J62" s="14"/>
      <c r="K62" s="22"/>
      <c r="M62" s="21"/>
    </row>
    <row r="63" spans="1:13" ht="27" customHeight="1" x14ac:dyDescent="0.3">
      <c r="B63" s="20"/>
      <c r="C63" s="19"/>
      <c r="D63" s="18"/>
      <c r="E63" s="18"/>
      <c r="F63" s="17" t="e">
        <f>F61-F62</f>
        <v>#REF!</v>
      </c>
      <c r="G63" s="17" t="e">
        <f>G61-G62</f>
        <v>#REF!</v>
      </c>
      <c r="H63" s="17" t="e">
        <f>H61-H62</f>
        <v>#REF!</v>
      </c>
      <c r="I63" s="17" t="e">
        <f>I61-I62</f>
        <v>#REF!</v>
      </c>
      <c r="J63" s="16"/>
      <c r="K63" s="4"/>
    </row>
    <row r="64" spans="1:13" ht="34.5" customHeight="1" x14ac:dyDescent="0.3">
      <c r="B64" s="278"/>
      <c r="C64" s="278"/>
      <c r="D64" s="15"/>
      <c r="E64" s="14"/>
      <c r="J64" s="13"/>
      <c r="K64" s="12"/>
    </row>
    <row r="65" spans="4:13" ht="15.75" x14ac:dyDescent="0.2">
      <c r="D65" s="2"/>
      <c r="E65" s="11"/>
      <c r="K65" s="4"/>
      <c r="M65" s="4"/>
    </row>
    <row r="66" spans="4:13" ht="18" customHeight="1" x14ac:dyDescent="0.25">
      <c r="D66" s="2"/>
      <c r="F66" s="10"/>
      <c r="G66" s="10"/>
      <c r="H66" s="10"/>
      <c r="I66" s="10"/>
      <c r="J66" s="10"/>
      <c r="K66" s="5"/>
    </row>
    <row r="67" spans="4:13" ht="17.45" customHeight="1" x14ac:dyDescent="0.25">
      <c r="D67" s="2"/>
      <c r="E67" s="9"/>
      <c r="F67" s="5"/>
      <c r="G67" s="5"/>
      <c r="H67" s="5"/>
      <c r="I67" s="5"/>
      <c r="J67" s="8"/>
      <c r="K67" s="5"/>
    </row>
    <row r="68" spans="4:13" ht="18" x14ac:dyDescent="0.25">
      <c r="D68" s="2"/>
      <c r="E68" s="7"/>
      <c r="F68" s="6"/>
      <c r="G68" s="6"/>
      <c r="H68" s="6"/>
      <c r="I68" s="6"/>
      <c r="J68" s="6"/>
      <c r="K68" s="5"/>
    </row>
    <row r="69" spans="4:13" ht="15.75" x14ac:dyDescent="0.2">
      <c r="D69" s="2"/>
      <c r="E69" s="4"/>
    </row>
    <row r="70" spans="4:13" ht="15.75" x14ac:dyDescent="0.25">
      <c r="D70" s="2"/>
      <c r="K70" s="3"/>
    </row>
    <row r="71" spans="4:13" ht="15.75" x14ac:dyDescent="0.2">
      <c r="D71" s="2"/>
    </row>
    <row r="72" spans="4:13" ht="15.75" x14ac:dyDescent="0.2">
      <c r="D72" s="2"/>
    </row>
    <row r="73" spans="4:13" ht="15.75" x14ac:dyDescent="0.2">
      <c r="D73" s="2"/>
    </row>
    <row r="74" spans="4:13" ht="15.75" x14ac:dyDescent="0.2">
      <c r="D74" s="2"/>
    </row>
    <row r="75" spans="4:13" ht="15.75" x14ac:dyDescent="0.2">
      <c r="D75" s="2"/>
    </row>
    <row r="76" spans="4:13" ht="15.75" x14ac:dyDescent="0.2">
      <c r="D76" s="2"/>
    </row>
    <row r="77" spans="4:13" ht="15.75" x14ac:dyDescent="0.2">
      <c r="D77" s="2"/>
    </row>
    <row r="78" spans="4:13" ht="15.75" x14ac:dyDescent="0.2">
      <c r="D78" s="2"/>
    </row>
    <row r="79" spans="4:13" ht="15.75" x14ac:dyDescent="0.2">
      <c r="D79" s="2"/>
    </row>
    <row r="80" spans="4:13" ht="15.75" x14ac:dyDescent="0.2">
      <c r="D80" s="2"/>
    </row>
    <row r="81" spans="4:4" ht="15.75" x14ac:dyDescent="0.2">
      <c r="D81" s="2"/>
    </row>
    <row r="82" spans="4:4" ht="15.75" x14ac:dyDescent="0.2">
      <c r="D82" s="2"/>
    </row>
    <row r="83" spans="4:4" ht="15.75" x14ac:dyDescent="0.2">
      <c r="D83" s="2"/>
    </row>
    <row r="84" spans="4:4" ht="15.75" x14ac:dyDescent="0.2">
      <c r="D84" s="2"/>
    </row>
    <row r="85" spans="4:4" ht="15.75" x14ac:dyDescent="0.2">
      <c r="D85" s="2"/>
    </row>
    <row r="86" spans="4:4" ht="15.75" x14ac:dyDescent="0.2">
      <c r="D86" s="2" t="s">
        <v>0</v>
      </c>
    </row>
  </sheetData>
  <mergeCells count="9">
    <mergeCell ref="B64:C64"/>
    <mergeCell ref="D2:E2"/>
    <mergeCell ref="D1:F1"/>
    <mergeCell ref="D4:E4"/>
    <mergeCell ref="D5:E5"/>
    <mergeCell ref="C9:D9"/>
    <mergeCell ref="C10:D10"/>
    <mergeCell ref="D3:I3"/>
    <mergeCell ref="A8:E8"/>
  </mergeCells>
  <pageMargins left="0.43307086614173229" right="0.19685039370078741" top="0.47244094488188981" bottom="0.19685039370078741" header="0.51181102362204722" footer="0.19685039370078741"/>
  <pageSetup paperSize="9" scale="65" orientation="portrait" r:id="rId1"/>
  <headerFooter alignWithMargins="0"/>
  <rowBreaks count="2" manualBreakCount="2">
    <brk id="30" max="4" man="1"/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K165"/>
  <sheetViews>
    <sheetView view="pageBreakPreview" topLeftCell="A135" zoomScale="70" zoomScaleNormal="70" zoomScaleSheetLayoutView="70" workbookViewId="0">
      <selection activeCell="N146" sqref="N146:N156"/>
    </sheetView>
  </sheetViews>
  <sheetFormatPr defaultColWidth="9.140625" defaultRowHeight="12.75" x14ac:dyDescent="0.2"/>
  <cols>
    <col min="1" max="1" width="19.5703125" style="234" customWidth="1"/>
    <col min="2" max="2" width="66.140625" style="235" customWidth="1"/>
    <col min="3" max="3" width="10" style="235" customWidth="1"/>
    <col min="4" max="4" width="11.85546875" style="236" customWidth="1"/>
    <col min="5" max="5" width="16.5703125" style="236" customWidth="1"/>
    <col min="6" max="6" width="15.140625" style="236" customWidth="1"/>
    <col min="7" max="7" width="14.140625" style="236" hidden="1" customWidth="1"/>
    <col min="8" max="8" width="16" style="1" customWidth="1"/>
    <col min="9" max="9" width="14.42578125" style="1" hidden="1" customWidth="1"/>
    <col min="10" max="10" width="13.42578125" style="1" hidden="1" customWidth="1"/>
    <col min="11" max="11" width="12.5703125" style="1" hidden="1" customWidth="1"/>
    <col min="12" max="12" width="13.5703125" style="1" hidden="1" customWidth="1"/>
    <col min="13" max="13" width="16.42578125" style="1" customWidth="1"/>
    <col min="14" max="14" width="13.85546875" style="1" customWidth="1"/>
    <col min="15" max="21" width="0" style="1" hidden="1" customWidth="1"/>
    <col min="22" max="16384" width="9.140625" style="1"/>
  </cols>
  <sheetData>
    <row r="1" spans="1:14" ht="0.75" customHeight="1" x14ac:dyDescent="0.25">
      <c r="A1" s="104"/>
      <c r="B1" s="105"/>
      <c r="C1" s="105"/>
      <c r="D1" s="106"/>
      <c r="E1" s="107"/>
      <c r="F1" s="107"/>
      <c r="G1" s="107"/>
      <c r="H1" s="94"/>
      <c r="I1" s="94"/>
      <c r="J1" s="94"/>
      <c r="K1" s="94"/>
    </row>
    <row r="2" spans="1:14" ht="21" customHeight="1" x14ac:dyDescent="0.3">
      <c r="A2" s="108" t="s">
        <v>161</v>
      </c>
      <c r="B2" s="109"/>
      <c r="C2" s="110"/>
      <c r="D2" s="109"/>
      <c r="E2" s="279" t="s">
        <v>162</v>
      </c>
      <c r="F2" s="279"/>
      <c r="G2" s="279"/>
      <c r="H2" s="279"/>
      <c r="I2" s="95"/>
      <c r="J2" s="94"/>
    </row>
    <row r="3" spans="1:14" ht="20.25" customHeight="1" x14ac:dyDescent="0.3">
      <c r="A3" s="104"/>
      <c r="B3" s="109"/>
      <c r="C3" s="110"/>
      <c r="D3" s="110"/>
      <c r="E3" s="279" t="s">
        <v>163</v>
      </c>
      <c r="F3" s="279"/>
      <c r="G3" s="279"/>
      <c r="H3" s="279"/>
      <c r="I3" s="95"/>
      <c r="J3" s="94"/>
      <c r="L3" s="111"/>
    </row>
    <row r="4" spans="1:14" ht="19.5" customHeight="1" x14ac:dyDescent="0.3">
      <c r="A4" s="104"/>
      <c r="B4" s="109"/>
      <c r="C4" s="110"/>
      <c r="D4" s="110"/>
      <c r="E4" s="279" t="s">
        <v>164</v>
      </c>
      <c r="F4" s="279"/>
      <c r="G4" s="279"/>
      <c r="H4" s="279"/>
      <c r="I4" s="95"/>
      <c r="J4" s="94"/>
      <c r="L4" s="111"/>
    </row>
    <row r="5" spans="1:14" ht="18.75" customHeight="1" x14ac:dyDescent="0.3">
      <c r="A5" s="104"/>
      <c r="B5" s="279" t="s">
        <v>157</v>
      </c>
      <c r="C5" s="279"/>
      <c r="D5" s="279"/>
      <c r="E5" s="279"/>
      <c r="F5" s="279"/>
      <c r="G5" s="279"/>
      <c r="H5" s="279"/>
      <c r="I5" s="95"/>
      <c r="J5" s="94"/>
      <c r="L5" s="112"/>
    </row>
    <row r="6" spans="1:14" ht="19.5" customHeight="1" x14ac:dyDescent="0.3">
      <c r="A6" s="104"/>
      <c r="B6" s="113"/>
      <c r="C6" s="114"/>
      <c r="D6" s="110"/>
      <c r="E6" s="280"/>
      <c r="F6" s="280"/>
      <c r="G6" s="280"/>
      <c r="H6" s="280"/>
      <c r="I6" s="95"/>
      <c r="J6" s="94"/>
      <c r="L6" s="115"/>
    </row>
    <row r="7" spans="1:14" ht="19.5" customHeight="1" x14ac:dyDescent="0.25">
      <c r="A7" s="116"/>
      <c r="B7" s="117"/>
      <c r="C7" s="118"/>
      <c r="D7" s="106"/>
      <c r="E7" s="119"/>
      <c r="F7" s="120"/>
      <c r="G7" s="120"/>
      <c r="H7" s="120"/>
      <c r="I7" s="95"/>
      <c r="J7" s="94"/>
      <c r="L7" s="115"/>
    </row>
    <row r="8" spans="1:14" ht="38.25" customHeight="1" x14ac:dyDescent="0.25">
      <c r="A8" s="284" t="s">
        <v>165</v>
      </c>
      <c r="B8" s="284"/>
      <c r="C8" s="284"/>
      <c r="D8" s="284"/>
      <c r="E8" s="284"/>
      <c r="F8" s="284"/>
      <c r="G8" s="284"/>
      <c r="H8" s="284"/>
      <c r="I8" s="121"/>
    </row>
    <row r="9" spans="1:14" ht="75.75" customHeight="1" x14ac:dyDescent="0.2">
      <c r="A9" s="122" t="s">
        <v>166</v>
      </c>
      <c r="B9" s="122" t="s">
        <v>167</v>
      </c>
      <c r="C9" s="122" t="s">
        <v>168</v>
      </c>
      <c r="D9" s="122" t="s">
        <v>169</v>
      </c>
      <c r="E9" s="122" t="s">
        <v>170</v>
      </c>
      <c r="F9" s="122" t="s">
        <v>171</v>
      </c>
      <c r="G9" s="122" t="s">
        <v>172</v>
      </c>
      <c r="H9" s="123" t="s">
        <v>173</v>
      </c>
      <c r="I9" s="124"/>
      <c r="J9" s="125" t="s">
        <v>174</v>
      </c>
      <c r="K9" s="126"/>
      <c r="L9" s="127"/>
    </row>
    <row r="10" spans="1:14" ht="15" x14ac:dyDescent="0.2">
      <c r="A10" s="128">
        <v>1</v>
      </c>
      <c r="B10" s="128">
        <v>2</v>
      </c>
      <c r="C10" s="128" t="s">
        <v>175</v>
      </c>
      <c r="D10" s="128" t="s">
        <v>176</v>
      </c>
      <c r="E10" s="128" t="s">
        <v>177</v>
      </c>
      <c r="F10" s="128" t="s">
        <v>178</v>
      </c>
      <c r="G10" s="128" t="s">
        <v>179</v>
      </c>
      <c r="H10" s="129">
        <v>8</v>
      </c>
      <c r="I10" s="130">
        <v>9</v>
      </c>
      <c r="J10" s="130">
        <v>10</v>
      </c>
      <c r="K10" s="130">
        <v>11</v>
      </c>
      <c r="L10" s="130">
        <v>12</v>
      </c>
    </row>
    <row r="11" spans="1:14" s="121" customFormat="1" ht="20.100000000000001" hidden="1" customHeight="1" x14ac:dyDescent="0.3">
      <c r="A11" s="131" t="s">
        <v>180</v>
      </c>
      <c r="B11" s="132" t="s">
        <v>181</v>
      </c>
      <c r="C11" s="133" t="s">
        <v>182</v>
      </c>
      <c r="D11" s="131" t="s">
        <v>183</v>
      </c>
      <c r="E11" s="131" t="s">
        <v>184</v>
      </c>
      <c r="F11" s="131" t="s">
        <v>185</v>
      </c>
      <c r="G11" s="131" t="s">
        <v>186</v>
      </c>
      <c r="H11" s="134">
        <v>60</v>
      </c>
      <c r="I11" s="135"/>
      <c r="J11" s="135"/>
      <c r="K11" s="135"/>
      <c r="L11" s="135"/>
      <c r="M11" s="136"/>
    </row>
    <row r="12" spans="1:14" s="136" customFormat="1" ht="81" customHeight="1" x14ac:dyDescent="0.3">
      <c r="A12" s="137" t="s">
        <v>187</v>
      </c>
      <c r="B12" s="138" t="s">
        <v>188</v>
      </c>
      <c r="C12" s="139">
        <v>903</v>
      </c>
      <c r="D12" s="140"/>
      <c r="E12" s="140"/>
      <c r="F12" s="140"/>
      <c r="G12" s="140"/>
      <c r="H12" s="141">
        <f>H13+H42+H49+H57+H81+H85+H100+H107+H116</f>
        <v>44937.9</v>
      </c>
      <c r="I12" s="142" t="e">
        <f>I13+I42+I49+I57+I85+I100+I107</f>
        <v>#REF!</v>
      </c>
      <c r="J12" s="142" t="e">
        <f>J13+J42+J49+J57+J85+J100+J107</f>
        <v>#REF!</v>
      </c>
      <c r="K12" s="142" t="e">
        <f>K13+K42+K49+K57+K85+K100+K107</f>
        <v>#REF!</v>
      </c>
      <c r="L12" s="142" t="e">
        <f>L13+L42+L49+L57+L85+L100+L107</f>
        <v>#REF!</v>
      </c>
    </row>
    <row r="13" spans="1:14" s="136" customFormat="1" ht="25.5" customHeight="1" x14ac:dyDescent="0.3">
      <c r="A13" s="143" t="s">
        <v>189</v>
      </c>
      <c r="B13" s="144" t="s">
        <v>190</v>
      </c>
      <c r="C13" s="143" t="s">
        <v>4</v>
      </c>
      <c r="D13" s="143" t="s">
        <v>191</v>
      </c>
      <c r="E13" s="143"/>
      <c r="F13" s="143"/>
      <c r="G13" s="143"/>
      <c r="H13" s="145">
        <f>H14+H28+H31</f>
        <v>22559.1</v>
      </c>
      <c r="I13" s="146" t="e">
        <f>I14+I28+I31</f>
        <v>#REF!</v>
      </c>
      <c r="J13" s="146" t="e">
        <f>J14+J28+J31</f>
        <v>#REF!</v>
      </c>
      <c r="K13" s="146" t="e">
        <f>K14+K28+K31</f>
        <v>#REF!</v>
      </c>
      <c r="L13" s="146" t="e">
        <f>L14+L28+L31</f>
        <v>#REF!</v>
      </c>
    </row>
    <row r="14" spans="1:14" s="152" customFormat="1" ht="70.5" customHeight="1" x14ac:dyDescent="0.3">
      <c r="A14" s="147" t="s">
        <v>192</v>
      </c>
      <c r="B14" s="148" t="s">
        <v>193</v>
      </c>
      <c r="C14" s="147" t="s">
        <v>4</v>
      </c>
      <c r="D14" s="147" t="s">
        <v>194</v>
      </c>
      <c r="E14" s="147"/>
      <c r="F14" s="147"/>
      <c r="G14" s="147"/>
      <c r="H14" s="149">
        <f>H15+H17+H26</f>
        <v>13378.499999999998</v>
      </c>
      <c r="I14" s="150" t="e">
        <f>I15+I17+#REF!+I25+#REF!</f>
        <v>#REF!</v>
      </c>
      <c r="J14" s="150" t="e">
        <f>J15+J17+#REF!+J25+#REF!</f>
        <v>#REF!</v>
      </c>
      <c r="K14" s="150" t="e">
        <f>K15+K17+#REF!+K25+#REF!</f>
        <v>#REF!</v>
      </c>
      <c r="L14" s="150" t="e">
        <f>L15+L17+#REF!+L25+#REF!</f>
        <v>#REF!</v>
      </c>
      <c r="M14" s="136"/>
      <c r="N14" s="151"/>
    </row>
    <row r="15" spans="1:14" s="154" customFormat="1" ht="23.45" customHeight="1" x14ac:dyDescent="0.3">
      <c r="A15" s="147" t="s">
        <v>195</v>
      </c>
      <c r="B15" s="153" t="s">
        <v>196</v>
      </c>
      <c r="C15" s="147" t="s">
        <v>4</v>
      </c>
      <c r="D15" s="147" t="s">
        <v>194</v>
      </c>
      <c r="E15" s="147" t="s">
        <v>197</v>
      </c>
      <c r="F15" s="147"/>
      <c r="G15" s="147"/>
      <c r="H15" s="149">
        <f>H16</f>
        <v>1044.8</v>
      </c>
      <c r="I15" s="135" t="e">
        <f>#REF!</f>
        <v>#REF!</v>
      </c>
      <c r="J15" s="135" t="e">
        <f>#REF!</f>
        <v>#REF!</v>
      </c>
      <c r="K15" s="135" t="e">
        <f>#REF!</f>
        <v>#REF!</v>
      </c>
      <c r="L15" s="135" t="e">
        <f>#REF!</f>
        <v>#REF!</v>
      </c>
      <c r="M15" s="136"/>
    </row>
    <row r="16" spans="1:14" s="154" customFormat="1" ht="93.6" customHeight="1" x14ac:dyDescent="0.3">
      <c r="A16" s="147" t="s">
        <v>195</v>
      </c>
      <c r="B16" s="153" t="s">
        <v>198</v>
      </c>
      <c r="C16" s="147" t="s">
        <v>4</v>
      </c>
      <c r="D16" s="147" t="s">
        <v>194</v>
      </c>
      <c r="E16" s="147" t="s">
        <v>197</v>
      </c>
      <c r="F16" s="155" t="s">
        <v>199</v>
      </c>
      <c r="G16" s="155"/>
      <c r="H16" s="156">
        <v>1044.8</v>
      </c>
      <c r="I16" s="157"/>
      <c r="J16" s="157"/>
      <c r="K16" s="157"/>
      <c r="L16" s="157"/>
      <c r="M16" s="136"/>
    </row>
    <row r="17" spans="1:20" s="121" customFormat="1" ht="74.45" customHeight="1" x14ac:dyDescent="0.3">
      <c r="A17" s="147" t="s">
        <v>117</v>
      </c>
      <c r="B17" s="158" t="s">
        <v>200</v>
      </c>
      <c r="C17" s="155" t="s">
        <v>4</v>
      </c>
      <c r="D17" s="147" t="s">
        <v>194</v>
      </c>
      <c r="E17" s="147" t="s">
        <v>201</v>
      </c>
      <c r="F17" s="147"/>
      <c r="G17" s="147"/>
      <c r="H17" s="149">
        <f>H18+H22+H23+H24</f>
        <v>12328.099999999999</v>
      </c>
      <c r="I17" s="135" t="e">
        <f>#REF!</f>
        <v>#REF!</v>
      </c>
      <c r="J17" s="135" t="e">
        <f>#REF!</f>
        <v>#REF!</v>
      </c>
      <c r="K17" s="135" t="e">
        <f>#REF!</f>
        <v>#REF!</v>
      </c>
      <c r="L17" s="135" t="e">
        <f>#REF!</f>
        <v>#REF!</v>
      </c>
      <c r="M17" s="136"/>
    </row>
    <row r="18" spans="1:20" s="121" customFormat="1" ht="95.1" customHeight="1" x14ac:dyDescent="0.3">
      <c r="A18" s="147" t="s">
        <v>117</v>
      </c>
      <c r="B18" s="153" t="s">
        <v>198</v>
      </c>
      <c r="C18" s="155" t="s">
        <v>4</v>
      </c>
      <c r="D18" s="155" t="s">
        <v>194</v>
      </c>
      <c r="E18" s="147" t="s">
        <v>201</v>
      </c>
      <c r="F18" s="147" t="s">
        <v>199</v>
      </c>
      <c r="G18" s="147"/>
      <c r="H18" s="149">
        <v>11010.8</v>
      </c>
      <c r="I18" s="135"/>
      <c r="J18" s="135"/>
      <c r="K18" s="135"/>
      <c r="L18" s="135"/>
      <c r="M18" s="136"/>
    </row>
    <row r="19" spans="1:20" s="154" customFormat="1" ht="37.5" hidden="1" x14ac:dyDescent="0.3">
      <c r="A19" s="147" t="s">
        <v>202</v>
      </c>
      <c r="B19" s="159" t="s">
        <v>203</v>
      </c>
      <c r="C19" s="147" t="s">
        <v>4</v>
      </c>
      <c r="D19" s="147" t="s">
        <v>194</v>
      </c>
      <c r="E19" s="147" t="s">
        <v>201</v>
      </c>
      <c r="F19" s="147" t="s">
        <v>204</v>
      </c>
      <c r="G19" s="147" t="s">
        <v>205</v>
      </c>
      <c r="H19" s="149">
        <f>SUM(H20:H21)</f>
        <v>9052.7999999999993</v>
      </c>
      <c r="I19" s="135">
        <f>SUM(I20:I21)</f>
        <v>1661.5</v>
      </c>
      <c r="J19" s="135">
        <f>SUM(J20:J21)</f>
        <v>1663</v>
      </c>
      <c r="K19" s="135">
        <f>SUM(K20:K21)</f>
        <v>1293.9000000000001</v>
      </c>
      <c r="L19" s="135">
        <f>SUM(L20:L21)</f>
        <v>1665</v>
      </c>
      <c r="M19" s="136"/>
    </row>
    <row r="20" spans="1:20" ht="18.75" hidden="1" x14ac:dyDescent="0.3">
      <c r="A20" s="160" t="s">
        <v>202</v>
      </c>
      <c r="B20" s="161" t="s">
        <v>206</v>
      </c>
      <c r="C20" s="162" t="s">
        <v>4</v>
      </c>
      <c r="D20" s="160" t="s">
        <v>194</v>
      </c>
      <c r="E20" s="160" t="s">
        <v>201</v>
      </c>
      <c r="F20" s="160" t="s">
        <v>204</v>
      </c>
      <c r="G20" s="160" t="s">
        <v>207</v>
      </c>
      <c r="H20" s="163">
        <v>6953</v>
      </c>
      <c r="I20" s="164">
        <v>1316.5</v>
      </c>
      <c r="J20" s="164">
        <v>1318</v>
      </c>
      <c r="K20" s="164">
        <f>1320-295.6</f>
        <v>1024.4000000000001</v>
      </c>
      <c r="L20" s="164">
        <v>1320</v>
      </c>
      <c r="M20" s="136"/>
    </row>
    <row r="21" spans="1:20" ht="18.75" hidden="1" x14ac:dyDescent="0.3">
      <c r="A21" s="160" t="s">
        <v>208</v>
      </c>
      <c r="B21" s="161" t="s">
        <v>209</v>
      </c>
      <c r="C21" s="160" t="s">
        <v>4</v>
      </c>
      <c r="D21" s="160" t="s">
        <v>194</v>
      </c>
      <c r="E21" s="160" t="s">
        <v>201</v>
      </c>
      <c r="F21" s="160" t="s">
        <v>204</v>
      </c>
      <c r="G21" s="160">
        <v>213</v>
      </c>
      <c r="H21" s="163">
        <v>2099.8000000000002</v>
      </c>
      <c r="I21" s="165">
        <v>345</v>
      </c>
      <c r="J21" s="165">
        <v>345</v>
      </c>
      <c r="K21" s="165">
        <f>346.9-77.4</f>
        <v>269.5</v>
      </c>
      <c r="L21" s="165">
        <v>345</v>
      </c>
      <c r="M21" s="136"/>
    </row>
    <row r="22" spans="1:20" ht="37.5" x14ac:dyDescent="0.3">
      <c r="A22" s="147" t="s">
        <v>117</v>
      </c>
      <c r="B22" s="166" t="s">
        <v>210</v>
      </c>
      <c r="C22" s="155" t="s">
        <v>4</v>
      </c>
      <c r="D22" s="155" t="s">
        <v>194</v>
      </c>
      <c r="E22" s="147" t="s">
        <v>201</v>
      </c>
      <c r="F22" s="147" t="s">
        <v>211</v>
      </c>
      <c r="G22" s="147"/>
      <c r="H22" s="149">
        <v>1197.8</v>
      </c>
      <c r="I22" s="165"/>
      <c r="J22" s="165"/>
      <c r="K22" s="165"/>
      <c r="L22" s="165"/>
      <c r="M22" s="136"/>
    </row>
    <row r="23" spans="1:20" ht="37.5" x14ac:dyDescent="0.3">
      <c r="A23" s="147" t="s">
        <v>117</v>
      </c>
      <c r="B23" s="167" t="s">
        <v>212</v>
      </c>
      <c r="C23" s="155" t="s">
        <v>4</v>
      </c>
      <c r="D23" s="155" t="s">
        <v>194</v>
      </c>
      <c r="E23" s="147" t="s">
        <v>201</v>
      </c>
      <c r="F23" s="147" t="s">
        <v>213</v>
      </c>
      <c r="G23" s="155"/>
      <c r="H23" s="156">
        <v>58.5</v>
      </c>
      <c r="I23" s="168"/>
      <c r="J23" s="168"/>
      <c r="K23" s="168"/>
      <c r="L23" s="168"/>
      <c r="M23" s="136"/>
    </row>
    <row r="24" spans="1:20" s="121" customFormat="1" ht="22.5" customHeight="1" x14ac:dyDescent="0.3">
      <c r="A24" s="147" t="s">
        <v>117</v>
      </c>
      <c r="B24" s="159" t="s">
        <v>214</v>
      </c>
      <c r="C24" s="155" t="s">
        <v>4</v>
      </c>
      <c r="D24" s="147" t="s">
        <v>194</v>
      </c>
      <c r="E24" s="147" t="s">
        <v>201</v>
      </c>
      <c r="F24" s="147" t="s">
        <v>215</v>
      </c>
      <c r="G24" s="155"/>
      <c r="H24" s="156">
        <v>61</v>
      </c>
      <c r="I24" s="168"/>
      <c r="J24" s="168"/>
      <c r="K24" s="168"/>
      <c r="L24" s="168"/>
      <c r="M24" s="136"/>
    </row>
    <row r="25" spans="1:20" s="121" customFormat="1" ht="21.95" hidden="1" customHeight="1" x14ac:dyDescent="0.3">
      <c r="A25" s="147" t="s">
        <v>216</v>
      </c>
      <c r="B25" s="169" t="s">
        <v>181</v>
      </c>
      <c r="C25" s="147" t="s">
        <v>4</v>
      </c>
      <c r="D25" s="147" t="s">
        <v>194</v>
      </c>
      <c r="E25" s="147" t="s">
        <v>201</v>
      </c>
      <c r="F25" s="147" t="s">
        <v>217</v>
      </c>
      <c r="G25" s="155" t="s">
        <v>186</v>
      </c>
      <c r="H25" s="156">
        <v>6</v>
      </c>
      <c r="I25" s="157" t="e">
        <f>#REF!</f>
        <v>#REF!</v>
      </c>
      <c r="J25" s="157" t="e">
        <f>#REF!</f>
        <v>#REF!</v>
      </c>
      <c r="K25" s="157" t="e">
        <f>#REF!</f>
        <v>#REF!</v>
      </c>
      <c r="L25" s="157" t="e">
        <f>#REF!</f>
        <v>#REF!</v>
      </c>
      <c r="M25" s="136"/>
    </row>
    <row r="26" spans="1:20" s="121" customFormat="1" ht="73.5" customHeight="1" x14ac:dyDescent="0.3">
      <c r="A26" s="147" t="s">
        <v>108</v>
      </c>
      <c r="B26" s="170" t="s">
        <v>218</v>
      </c>
      <c r="C26" s="155" t="s">
        <v>4</v>
      </c>
      <c r="D26" s="155" t="s">
        <v>194</v>
      </c>
      <c r="E26" s="155" t="s">
        <v>219</v>
      </c>
      <c r="F26" s="155"/>
      <c r="G26" s="155"/>
      <c r="H26" s="156">
        <f>H27</f>
        <v>5.6</v>
      </c>
      <c r="I26" s="157"/>
      <c r="J26" s="157"/>
      <c r="K26" s="157"/>
      <c r="L26" s="157"/>
      <c r="M26" s="136"/>
    </row>
    <row r="27" spans="1:20" s="121" customFormat="1" ht="37.5" customHeight="1" x14ac:dyDescent="0.3">
      <c r="A27" s="147" t="s">
        <v>108</v>
      </c>
      <c r="B27" s="166" t="s">
        <v>210</v>
      </c>
      <c r="C27" s="155" t="s">
        <v>4</v>
      </c>
      <c r="D27" s="155" t="s">
        <v>194</v>
      </c>
      <c r="E27" s="155" t="s">
        <v>219</v>
      </c>
      <c r="F27" s="155" t="s">
        <v>211</v>
      </c>
      <c r="G27" s="155"/>
      <c r="H27" s="156">
        <v>5.6</v>
      </c>
      <c r="I27" s="157"/>
      <c r="J27" s="157"/>
      <c r="K27" s="157"/>
      <c r="L27" s="157"/>
      <c r="M27" s="136"/>
    </row>
    <row r="28" spans="1:20" s="152" customFormat="1" ht="20.100000000000001" customHeight="1" x14ac:dyDescent="0.3">
      <c r="A28" s="147" t="s">
        <v>102</v>
      </c>
      <c r="B28" s="171" t="s">
        <v>220</v>
      </c>
      <c r="C28" s="155" t="s">
        <v>4</v>
      </c>
      <c r="D28" s="155" t="s">
        <v>221</v>
      </c>
      <c r="E28" s="155"/>
      <c r="F28" s="155"/>
      <c r="G28" s="155"/>
      <c r="H28" s="156">
        <f>H29</f>
        <v>60</v>
      </c>
      <c r="I28" s="172" t="e">
        <f>I29</f>
        <v>#REF!</v>
      </c>
      <c r="J28" s="172" t="e">
        <f>J29</f>
        <v>#REF!</v>
      </c>
      <c r="K28" s="172" t="e">
        <f>K29</f>
        <v>#REF!</v>
      </c>
      <c r="L28" s="172" t="e">
        <f>L29</f>
        <v>#REF!</v>
      </c>
      <c r="M28" s="136"/>
    </row>
    <row r="29" spans="1:20" s="174" customFormat="1" ht="18.75" x14ac:dyDescent="0.3">
      <c r="A29" s="147" t="s">
        <v>99</v>
      </c>
      <c r="B29" s="171" t="s">
        <v>222</v>
      </c>
      <c r="C29" s="173" t="s">
        <v>4</v>
      </c>
      <c r="D29" s="155" t="s">
        <v>221</v>
      </c>
      <c r="E29" s="155" t="s">
        <v>223</v>
      </c>
      <c r="F29" s="155"/>
      <c r="G29" s="155"/>
      <c r="H29" s="156">
        <f>H30</f>
        <v>60</v>
      </c>
      <c r="I29" s="157" t="e">
        <f>#REF!</f>
        <v>#REF!</v>
      </c>
      <c r="J29" s="157" t="e">
        <f>#REF!</f>
        <v>#REF!</v>
      </c>
      <c r="K29" s="157" t="e">
        <f>#REF!</f>
        <v>#REF!</v>
      </c>
      <c r="L29" s="157" t="e">
        <f>#REF!</f>
        <v>#REF!</v>
      </c>
      <c r="M29" s="136"/>
    </row>
    <row r="30" spans="1:20" s="174" customFormat="1" ht="18.75" x14ac:dyDescent="0.3">
      <c r="A30" s="147" t="s">
        <v>99</v>
      </c>
      <c r="B30" s="171" t="s">
        <v>214</v>
      </c>
      <c r="C30" s="173" t="s">
        <v>4</v>
      </c>
      <c r="D30" s="155" t="s">
        <v>221</v>
      </c>
      <c r="E30" s="155" t="s">
        <v>223</v>
      </c>
      <c r="F30" s="155" t="s">
        <v>215</v>
      </c>
      <c r="G30" s="155"/>
      <c r="H30" s="156">
        <v>60</v>
      </c>
      <c r="I30" s="157"/>
      <c r="J30" s="157"/>
      <c r="K30" s="157"/>
      <c r="L30" s="157"/>
      <c r="M30" s="136"/>
    </row>
    <row r="31" spans="1:20" s="152" customFormat="1" ht="18.95" customHeight="1" x14ac:dyDescent="0.3">
      <c r="A31" s="140" t="s">
        <v>93</v>
      </c>
      <c r="B31" s="175" t="s">
        <v>224</v>
      </c>
      <c r="C31" s="176" t="s">
        <v>4</v>
      </c>
      <c r="D31" s="140" t="s">
        <v>183</v>
      </c>
      <c r="E31" s="140"/>
      <c r="F31" s="140"/>
      <c r="G31" s="140"/>
      <c r="H31" s="141">
        <f>H32+H34+H36+H40</f>
        <v>9120.6</v>
      </c>
      <c r="I31" s="172" t="e">
        <f>#REF!+#REF!+#REF!</f>
        <v>#REF!</v>
      </c>
      <c r="J31" s="172" t="e">
        <f>#REF!+#REF!+#REF!</f>
        <v>#REF!</v>
      </c>
      <c r="K31" s="172" t="e">
        <f>#REF!+#REF!+#REF!</f>
        <v>#REF!</v>
      </c>
      <c r="L31" s="172" t="e">
        <f>#REF!+#REF!+#REF!</f>
        <v>#REF!</v>
      </c>
      <c r="M31" s="136"/>
    </row>
    <row r="32" spans="1:20" s="121" customFormat="1" ht="36.950000000000003" customHeight="1" x14ac:dyDescent="0.3">
      <c r="A32" s="147" t="s">
        <v>225</v>
      </c>
      <c r="B32" s="177" t="s">
        <v>226</v>
      </c>
      <c r="C32" s="178" t="s">
        <v>4</v>
      </c>
      <c r="D32" s="147" t="s">
        <v>183</v>
      </c>
      <c r="E32" s="147" t="s">
        <v>227</v>
      </c>
      <c r="F32" s="147"/>
      <c r="G32" s="147"/>
      <c r="H32" s="179">
        <f>H33</f>
        <v>100</v>
      </c>
      <c r="I32" s="168"/>
      <c r="J32" s="168"/>
      <c r="K32" s="168"/>
      <c r="L32" s="168"/>
      <c r="M32" s="136"/>
      <c r="O32" s="180"/>
      <c r="P32" s="181"/>
      <c r="Q32" s="182"/>
      <c r="R32" s="181"/>
      <c r="S32" s="181"/>
      <c r="T32" s="183"/>
    </row>
    <row r="33" spans="1:20" s="121" customFormat="1" ht="35.450000000000003" customHeight="1" x14ac:dyDescent="0.3">
      <c r="A33" s="155" t="s">
        <v>225</v>
      </c>
      <c r="B33" s="170" t="s">
        <v>210</v>
      </c>
      <c r="C33" s="173" t="s">
        <v>4</v>
      </c>
      <c r="D33" s="155" t="s">
        <v>183</v>
      </c>
      <c r="E33" s="155" t="s">
        <v>227</v>
      </c>
      <c r="F33" s="155" t="s">
        <v>211</v>
      </c>
      <c r="G33" s="155"/>
      <c r="H33" s="156">
        <v>100</v>
      </c>
      <c r="I33" s="168"/>
      <c r="J33" s="168"/>
      <c r="K33" s="168"/>
      <c r="L33" s="168"/>
      <c r="M33" s="136"/>
      <c r="O33" s="180"/>
      <c r="P33" s="181"/>
      <c r="Q33" s="182"/>
      <c r="R33" s="181"/>
      <c r="S33" s="181"/>
      <c r="T33" s="183"/>
    </row>
    <row r="34" spans="1:20" s="121" customFormat="1" ht="54.6" customHeight="1" x14ac:dyDescent="0.3">
      <c r="A34" s="155" t="s">
        <v>228</v>
      </c>
      <c r="B34" s="184" t="s">
        <v>229</v>
      </c>
      <c r="C34" s="173" t="s">
        <v>4</v>
      </c>
      <c r="D34" s="147" t="s">
        <v>183</v>
      </c>
      <c r="E34" s="147" t="s">
        <v>184</v>
      </c>
      <c r="F34" s="147"/>
      <c r="G34" s="147"/>
      <c r="H34" s="149">
        <f>H35</f>
        <v>72</v>
      </c>
      <c r="I34" s="168"/>
      <c r="J34" s="168"/>
      <c r="K34" s="168"/>
      <c r="L34" s="168"/>
      <c r="M34" s="136"/>
      <c r="O34" s="180"/>
      <c r="P34" s="181"/>
      <c r="Q34" s="182"/>
      <c r="R34" s="181"/>
      <c r="S34" s="181"/>
      <c r="T34" s="183"/>
    </row>
    <row r="35" spans="1:20" s="121" customFormat="1" ht="21" customHeight="1" x14ac:dyDescent="0.3">
      <c r="A35" s="155" t="s">
        <v>228</v>
      </c>
      <c r="B35" s="166" t="s">
        <v>214</v>
      </c>
      <c r="C35" s="173" t="s">
        <v>4</v>
      </c>
      <c r="D35" s="147" t="s">
        <v>183</v>
      </c>
      <c r="E35" s="147" t="s">
        <v>184</v>
      </c>
      <c r="F35" s="147" t="s">
        <v>215</v>
      </c>
      <c r="G35" s="162"/>
      <c r="H35" s="156">
        <v>72</v>
      </c>
      <c r="I35" s="168"/>
      <c r="J35" s="168"/>
      <c r="K35" s="168"/>
      <c r="L35" s="168"/>
      <c r="M35" s="136"/>
      <c r="O35" s="180"/>
      <c r="P35" s="181"/>
      <c r="Q35" s="182"/>
      <c r="R35" s="181"/>
      <c r="S35" s="181"/>
      <c r="T35" s="183"/>
    </row>
    <row r="36" spans="1:20" s="121" customFormat="1" ht="74.099999999999994" customHeight="1" x14ac:dyDescent="0.3">
      <c r="A36" s="155" t="s">
        <v>230</v>
      </c>
      <c r="B36" s="185" t="s">
        <v>231</v>
      </c>
      <c r="C36" s="173" t="s">
        <v>4</v>
      </c>
      <c r="D36" s="155" t="s">
        <v>183</v>
      </c>
      <c r="E36" s="186" t="s">
        <v>232</v>
      </c>
      <c r="F36" s="155"/>
      <c r="G36" s="155"/>
      <c r="H36" s="156">
        <f>H37+H38+H39</f>
        <v>8898.6</v>
      </c>
      <c r="I36" s="168"/>
      <c r="J36" s="168"/>
      <c r="K36" s="168"/>
      <c r="L36" s="168"/>
      <c r="M36" s="136"/>
      <c r="O36" s="180"/>
      <c r="P36" s="181"/>
      <c r="Q36" s="182"/>
      <c r="R36" s="181"/>
      <c r="S36" s="181"/>
      <c r="T36" s="183"/>
    </row>
    <row r="37" spans="1:20" s="121" customFormat="1" ht="94.5" customHeight="1" x14ac:dyDescent="0.3">
      <c r="A37" s="155" t="s">
        <v>230</v>
      </c>
      <c r="B37" s="185" t="s">
        <v>198</v>
      </c>
      <c r="C37" s="173" t="s">
        <v>4</v>
      </c>
      <c r="D37" s="155" t="s">
        <v>183</v>
      </c>
      <c r="E37" s="186" t="s">
        <v>232</v>
      </c>
      <c r="F37" s="155" t="s">
        <v>199</v>
      </c>
      <c r="G37" s="155"/>
      <c r="H37" s="156">
        <v>8709.6</v>
      </c>
      <c r="I37" s="168"/>
      <c r="J37" s="168"/>
      <c r="K37" s="168"/>
      <c r="L37" s="168"/>
      <c r="M37" s="136"/>
      <c r="O37" s="180"/>
      <c r="P37" s="181"/>
      <c r="Q37" s="182"/>
      <c r="R37" s="181"/>
      <c r="S37" s="181"/>
      <c r="T37" s="183"/>
    </row>
    <row r="38" spans="1:20" s="121" customFormat="1" ht="39.6" customHeight="1" x14ac:dyDescent="0.3">
      <c r="A38" s="155" t="s">
        <v>230</v>
      </c>
      <c r="B38" s="170" t="s">
        <v>210</v>
      </c>
      <c r="C38" s="173" t="s">
        <v>4</v>
      </c>
      <c r="D38" s="155" t="s">
        <v>183</v>
      </c>
      <c r="E38" s="186" t="s">
        <v>232</v>
      </c>
      <c r="F38" s="155" t="s">
        <v>211</v>
      </c>
      <c r="G38" s="155"/>
      <c r="H38" s="156">
        <v>185.9</v>
      </c>
      <c r="I38" s="168"/>
      <c r="J38" s="168"/>
      <c r="K38" s="168"/>
      <c r="L38" s="168"/>
      <c r="M38" s="136"/>
      <c r="O38" s="180"/>
      <c r="P38" s="181"/>
      <c r="Q38" s="182"/>
      <c r="R38" s="181"/>
      <c r="S38" s="181"/>
      <c r="T38" s="183"/>
    </row>
    <row r="39" spans="1:20" s="121" customFormat="1" ht="19.5" customHeight="1" x14ac:dyDescent="0.3">
      <c r="A39" s="147" t="s">
        <v>230</v>
      </c>
      <c r="B39" s="159" t="s">
        <v>214</v>
      </c>
      <c r="C39" s="178" t="s">
        <v>4</v>
      </c>
      <c r="D39" s="147" t="s">
        <v>183</v>
      </c>
      <c r="E39" s="187" t="s">
        <v>232</v>
      </c>
      <c r="F39" s="147" t="s">
        <v>215</v>
      </c>
      <c r="G39" s="160"/>
      <c r="H39" s="149">
        <v>3.1</v>
      </c>
      <c r="I39" s="168"/>
      <c r="J39" s="168"/>
      <c r="K39" s="168"/>
      <c r="L39" s="168"/>
      <c r="M39" s="136"/>
      <c r="O39" s="180"/>
      <c r="P39" s="181"/>
      <c r="Q39" s="182"/>
      <c r="R39" s="181"/>
      <c r="S39" s="181"/>
      <c r="T39" s="183"/>
    </row>
    <row r="40" spans="1:20" s="189" customFormat="1" ht="142.5" customHeight="1" x14ac:dyDescent="0.3">
      <c r="A40" s="155" t="s">
        <v>233</v>
      </c>
      <c r="B40" s="148" t="s">
        <v>234</v>
      </c>
      <c r="C40" s="173" t="s">
        <v>4</v>
      </c>
      <c r="D40" s="155" t="s">
        <v>183</v>
      </c>
      <c r="E40" s="155" t="s">
        <v>235</v>
      </c>
      <c r="F40" s="155"/>
      <c r="G40" s="155"/>
      <c r="H40" s="156">
        <f>H41</f>
        <v>50</v>
      </c>
      <c r="I40" s="188"/>
      <c r="J40" s="188"/>
      <c r="K40" s="188"/>
      <c r="L40" s="188"/>
      <c r="M40" s="136"/>
    </row>
    <row r="41" spans="1:20" s="189" customFormat="1" ht="35.450000000000003" customHeight="1" x14ac:dyDescent="0.3">
      <c r="A41" s="155" t="s">
        <v>233</v>
      </c>
      <c r="B41" s="170" t="s">
        <v>210</v>
      </c>
      <c r="C41" s="173" t="s">
        <v>4</v>
      </c>
      <c r="D41" s="155" t="s">
        <v>183</v>
      </c>
      <c r="E41" s="155" t="s">
        <v>235</v>
      </c>
      <c r="F41" s="155" t="s">
        <v>211</v>
      </c>
      <c r="G41" s="155"/>
      <c r="H41" s="156">
        <v>50</v>
      </c>
      <c r="I41" s="188"/>
      <c r="J41" s="188"/>
      <c r="K41" s="188"/>
      <c r="L41" s="188"/>
      <c r="M41" s="136"/>
    </row>
    <row r="42" spans="1:20" s="121" customFormat="1" ht="60.75" x14ac:dyDescent="0.3">
      <c r="A42" s="143" t="s">
        <v>85</v>
      </c>
      <c r="B42" s="190" t="s">
        <v>236</v>
      </c>
      <c r="C42" s="191" t="s">
        <v>4</v>
      </c>
      <c r="D42" s="143" t="s">
        <v>237</v>
      </c>
      <c r="E42" s="143"/>
      <c r="F42" s="143"/>
      <c r="G42" s="143"/>
      <c r="H42" s="145">
        <f>H43</f>
        <v>20</v>
      </c>
      <c r="I42" s="172" t="e">
        <f>I44</f>
        <v>#REF!</v>
      </c>
      <c r="J42" s="172" t="e">
        <f>J44</f>
        <v>#REF!</v>
      </c>
      <c r="K42" s="172" t="e">
        <f>K44</f>
        <v>#REF!</v>
      </c>
      <c r="L42" s="172" t="e">
        <f>L44</f>
        <v>#REF!</v>
      </c>
      <c r="M42" s="136"/>
    </row>
    <row r="43" spans="1:20" s="121" customFormat="1" ht="54.75" customHeight="1" x14ac:dyDescent="0.3">
      <c r="A43" s="155" t="s">
        <v>82</v>
      </c>
      <c r="B43" s="148" t="s">
        <v>238</v>
      </c>
      <c r="C43" s="173" t="s">
        <v>4</v>
      </c>
      <c r="D43" s="155" t="s">
        <v>239</v>
      </c>
      <c r="E43" s="155"/>
      <c r="F43" s="155"/>
      <c r="G43" s="155"/>
      <c r="H43" s="156">
        <f>H44</f>
        <v>20</v>
      </c>
      <c r="I43" s="157" t="e">
        <f>I44</f>
        <v>#REF!</v>
      </c>
      <c r="J43" s="157" t="e">
        <f>J44</f>
        <v>#REF!</v>
      </c>
      <c r="K43" s="157" t="e">
        <f>K44</f>
        <v>#REF!</v>
      </c>
      <c r="L43" s="157" t="e">
        <f>L44</f>
        <v>#REF!</v>
      </c>
      <c r="M43" s="136"/>
    </row>
    <row r="44" spans="1:20" s="121" customFormat="1" ht="118.5" customHeight="1" x14ac:dyDescent="0.3">
      <c r="A44" s="155" t="s">
        <v>82</v>
      </c>
      <c r="B44" s="192" t="s">
        <v>240</v>
      </c>
      <c r="C44" s="173" t="s">
        <v>4</v>
      </c>
      <c r="D44" s="155" t="s">
        <v>239</v>
      </c>
      <c r="E44" s="155" t="s">
        <v>241</v>
      </c>
      <c r="F44" s="155"/>
      <c r="G44" s="155"/>
      <c r="H44" s="156">
        <f>H45</f>
        <v>20</v>
      </c>
      <c r="I44" s="157" t="e">
        <f>#REF!</f>
        <v>#REF!</v>
      </c>
      <c r="J44" s="157" t="e">
        <f>#REF!</f>
        <v>#REF!</v>
      </c>
      <c r="K44" s="157" t="e">
        <f>#REF!</f>
        <v>#REF!</v>
      </c>
      <c r="L44" s="157" t="e">
        <f>#REF!</f>
        <v>#REF!</v>
      </c>
      <c r="M44" s="136"/>
    </row>
    <row r="45" spans="1:20" s="121" customFormat="1" ht="38.1" customHeight="1" x14ac:dyDescent="0.3">
      <c r="A45" s="155" t="s">
        <v>82</v>
      </c>
      <c r="B45" s="170" t="s">
        <v>210</v>
      </c>
      <c r="C45" s="173" t="s">
        <v>4</v>
      </c>
      <c r="D45" s="155" t="s">
        <v>239</v>
      </c>
      <c r="E45" s="155" t="s">
        <v>241</v>
      </c>
      <c r="F45" s="155" t="s">
        <v>211</v>
      </c>
      <c r="G45" s="155"/>
      <c r="H45" s="156">
        <v>20</v>
      </c>
      <c r="I45" s="157"/>
      <c r="J45" s="157"/>
      <c r="K45" s="157"/>
      <c r="L45" s="157"/>
      <c r="M45" s="136"/>
    </row>
    <row r="46" spans="1:20" s="121" customFormat="1" ht="18.75" hidden="1" x14ac:dyDescent="0.3">
      <c r="A46" s="155" t="s">
        <v>242</v>
      </c>
      <c r="B46" s="159" t="s">
        <v>243</v>
      </c>
      <c r="C46" s="173" t="s">
        <v>4</v>
      </c>
      <c r="D46" s="155" t="s">
        <v>239</v>
      </c>
      <c r="E46" s="186" t="s">
        <v>241</v>
      </c>
      <c r="F46" s="147" t="s">
        <v>244</v>
      </c>
      <c r="G46" s="147" t="s">
        <v>213</v>
      </c>
      <c r="H46" s="149">
        <f>SUM(H47:H48)</f>
        <v>100</v>
      </c>
      <c r="I46" s="135">
        <f>SUM(I47:I48)</f>
        <v>28</v>
      </c>
      <c r="J46" s="135">
        <f>SUM(J47:J48)</f>
        <v>0</v>
      </c>
      <c r="K46" s="135">
        <f>SUM(K47:K48)</f>
        <v>0</v>
      </c>
      <c r="L46" s="135">
        <f>SUM(L47:L48)</f>
        <v>0</v>
      </c>
      <c r="M46" s="136"/>
    </row>
    <row r="47" spans="1:20" s="121" customFormat="1" ht="18.75" hidden="1" x14ac:dyDescent="0.3">
      <c r="A47" s="162" t="s">
        <v>245</v>
      </c>
      <c r="B47" s="169" t="s">
        <v>246</v>
      </c>
      <c r="C47" s="173" t="s">
        <v>4</v>
      </c>
      <c r="D47" s="162" t="s">
        <v>239</v>
      </c>
      <c r="E47" s="193" t="s">
        <v>241</v>
      </c>
      <c r="F47" s="162" t="s">
        <v>244</v>
      </c>
      <c r="G47" s="160" t="s">
        <v>247</v>
      </c>
      <c r="H47" s="163">
        <v>55</v>
      </c>
      <c r="I47" s="168">
        <f>10+11.3</f>
        <v>21.3</v>
      </c>
      <c r="J47" s="168">
        <v>0</v>
      </c>
      <c r="K47" s="168">
        <v>0</v>
      </c>
      <c r="L47" s="168">
        <v>0</v>
      </c>
      <c r="M47" s="136"/>
    </row>
    <row r="48" spans="1:20" s="121" customFormat="1" ht="18.75" hidden="1" x14ac:dyDescent="0.3">
      <c r="A48" s="162" t="s">
        <v>248</v>
      </c>
      <c r="B48" s="169" t="s">
        <v>249</v>
      </c>
      <c r="C48" s="173" t="s">
        <v>4</v>
      </c>
      <c r="D48" s="162" t="s">
        <v>239</v>
      </c>
      <c r="E48" s="193" t="s">
        <v>241</v>
      </c>
      <c r="F48" s="160" t="s">
        <v>244</v>
      </c>
      <c r="G48" s="160" t="s">
        <v>250</v>
      </c>
      <c r="H48" s="163">
        <v>45</v>
      </c>
      <c r="I48" s="168">
        <f>8-1.3</f>
        <v>6.7</v>
      </c>
      <c r="J48" s="168">
        <v>0</v>
      </c>
      <c r="K48" s="168">
        <v>0</v>
      </c>
      <c r="L48" s="168">
        <v>0</v>
      </c>
      <c r="M48" s="136"/>
    </row>
    <row r="49" spans="1:13" s="121" customFormat="1" ht="20.25" x14ac:dyDescent="0.3">
      <c r="A49" s="143" t="s">
        <v>62</v>
      </c>
      <c r="B49" s="190" t="s">
        <v>251</v>
      </c>
      <c r="C49" s="191" t="s">
        <v>4</v>
      </c>
      <c r="D49" s="143" t="s">
        <v>252</v>
      </c>
      <c r="E49" s="143"/>
      <c r="F49" s="143"/>
      <c r="G49" s="143"/>
      <c r="H49" s="145">
        <f>H50+H54</f>
        <v>185</v>
      </c>
      <c r="I49" s="172" t="e">
        <f>#REF!</f>
        <v>#REF!</v>
      </c>
      <c r="J49" s="172" t="e">
        <f>#REF!</f>
        <v>#REF!</v>
      </c>
      <c r="K49" s="172" t="e">
        <f>#REF!</f>
        <v>#REF!</v>
      </c>
      <c r="L49" s="172" t="e">
        <f>#REF!</f>
        <v>#REF!</v>
      </c>
      <c r="M49" s="136"/>
    </row>
    <row r="50" spans="1:13" s="121" customFormat="1" ht="18.75" x14ac:dyDescent="0.3">
      <c r="A50" s="155" t="s">
        <v>59</v>
      </c>
      <c r="B50" s="171" t="s">
        <v>253</v>
      </c>
      <c r="C50" s="173" t="s">
        <v>4</v>
      </c>
      <c r="D50" s="155" t="s">
        <v>254</v>
      </c>
      <c r="E50" s="155"/>
      <c r="F50" s="155"/>
      <c r="G50" s="155"/>
      <c r="H50" s="156">
        <f>H51</f>
        <v>105</v>
      </c>
      <c r="I50" s="172"/>
      <c r="J50" s="172"/>
      <c r="K50" s="172"/>
      <c r="L50" s="172"/>
      <c r="M50" s="136"/>
    </row>
    <row r="51" spans="1:13" s="121" customFormat="1" ht="37.5" x14ac:dyDescent="0.3">
      <c r="A51" s="155" t="s">
        <v>255</v>
      </c>
      <c r="B51" s="171" t="s">
        <v>256</v>
      </c>
      <c r="C51" s="173" t="s">
        <v>4</v>
      </c>
      <c r="D51" s="155" t="s">
        <v>254</v>
      </c>
      <c r="E51" s="155" t="s">
        <v>257</v>
      </c>
      <c r="F51" s="155"/>
      <c r="G51" s="155"/>
      <c r="H51" s="156">
        <f>H52</f>
        <v>105</v>
      </c>
      <c r="I51" s="172"/>
      <c r="J51" s="172"/>
      <c r="K51" s="172"/>
      <c r="L51" s="172"/>
      <c r="M51" s="136"/>
    </row>
    <row r="52" spans="1:13" s="121" customFormat="1" ht="93.6" customHeight="1" x14ac:dyDescent="0.3">
      <c r="A52" s="155" t="s">
        <v>255</v>
      </c>
      <c r="B52" s="170" t="s">
        <v>258</v>
      </c>
      <c r="C52" s="173" t="s">
        <v>4</v>
      </c>
      <c r="D52" s="155" t="s">
        <v>254</v>
      </c>
      <c r="E52" s="155" t="s">
        <v>259</v>
      </c>
      <c r="F52" s="155"/>
      <c r="G52" s="155"/>
      <c r="H52" s="156">
        <f>H53</f>
        <v>105</v>
      </c>
      <c r="I52" s="172"/>
      <c r="J52" s="172"/>
      <c r="K52" s="172"/>
      <c r="L52" s="172"/>
      <c r="M52" s="136"/>
    </row>
    <row r="53" spans="1:13" s="121" customFormat="1" ht="19.5" customHeight="1" x14ac:dyDescent="0.3">
      <c r="A53" s="155" t="s">
        <v>255</v>
      </c>
      <c r="B53" s="194" t="s">
        <v>214</v>
      </c>
      <c r="C53" s="173" t="s">
        <v>4</v>
      </c>
      <c r="D53" s="155" t="s">
        <v>254</v>
      </c>
      <c r="E53" s="155" t="s">
        <v>259</v>
      </c>
      <c r="F53" s="155" t="s">
        <v>215</v>
      </c>
      <c r="G53" s="155"/>
      <c r="H53" s="156">
        <v>105</v>
      </c>
      <c r="I53" s="172"/>
      <c r="J53" s="172"/>
      <c r="K53" s="172"/>
      <c r="L53" s="172"/>
      <c r="M53" s="136"/>
    </row>
    <row r="54" spans="1:13" s="121" customFormat="1" ht="19.5" customHeight="1" x14ac:dyDescent="0.3">
      <c r="A54" s="155" t="s">
        <v>55</v>
      </c>
      <c r="B54" s="195" t="s">
        <v>260</v>
      </c>
      <c r="C54" s="173" t="s">
        <v>4</v>
      </c>
      <c r="D54" s="155" t="s">
        <v>261</v>
      </c>
      <c r="E54" s="186"/>
      <c r="F54" s="155"/>
      <c r="G54" s="155"/>
      <c r="H54" s="156">
        <f>H55</f>
        <v>80</v>
      </c>
      <c r="I54" s="172"/>
      <c r="J54" s="172"/>
      <c r="K54" s="172"/>
      <c r="L54" s="172"/>
      <c r="M54" s="136"/>
    </row>
    <row r="55" spans="1:13" s="121" customFormat="1" ht="96" customHeight="1" x14ac:dyDescent="0.3">
      <c r="A55" s="155" t="s">
        <v>52</v>
      </c>
      <c r="B55" s="196" t="s">
        <v>262</v>
      </c>
      <c r="C55" s="173" t="s">
        <v>4</v>
      </c>
      <c r="D55" s="155" t="s">
        <v>261</v>
      </c>
      <c r="E55" s="186" t="s">
        <v>263</v>
      </c>
      <c r="F55" s="155"/>
      <c r="G55" s="155"/>
      <c r="H55" s="156">
        <f>H56</f>
        <v>80</v>
      </c>
      <c r="I55" s="172"/>
      <c r="J55" s="172"/>
      <c r="K55" s="172"/>
      <c r="L55" s="172"/>
      <c r="M55" s="136"/>
    </row>
    <row r="56" spans="1:13" s="121" customFormat="1" ht="36.950000000000003" customHeight="1" x14ac:dyDescent="0.3">
      <c r="A56" s="155" t="s">
        <v>264</v>
      </c>
      <c r="B56" s="170" t="s">
        <v>210</v>
      </c>
      <c r="C56" s="173" t="s">
        <v>4</v>
      </c>
      <c r="D56" s="155" t="s">
        <v>261</v>
      </c>
      <c r="E56" s="186" t="s">
        <v>263</v>
      </c>
      <c r="F56" s="155" t="s">
        <v>211</v>
      </c>
      <c r="G56" s="155"/>
      <c r="H56" s="156">
        <v>80</v>
      </c>
      <c r="I56" s="172"/>
      <c r="J56" s="172"/>
      <c r="K56" s="172"/>
      <c r="L56" s="172"/>
      <c r="M56" s="136"/>
    </row>
    <row r="57" spans="1:13" s="121" customFormat="1" ht="23.1" customHeight="1" x14ac:dyDescent="0.3">
      <c r="A57" s="143" t="s">
        <v>35</v>
      </c>
      <c r="B57" s="190" t="s">
        <v>265</v>
      </c>
      <c r="C57" s="191" t="s">
        <v>4</v>
      </c>
      <c r="D57" s="143" t="s">
        <v>266</v>
      </c>
      <c r="E57" s="197"/>
      <c r="F57" s="143"/>
      <c r="G57" s="143"/>
      <c r="H57" s="145">
        <f>H58</f>
        <v>8066.4000000000005</v>
      </c>
      <c r="I57" s="172" t="e">
        <f>#REF!+I58</f>
        <v>#REF!</v>
      </c>
      <c r="J57" s="172" t="e">
        <f>#REF!+J58</f>
        <v>#REF!</v>
      </c>
      <c r="K57" s="172" t="e">
        <f>#REF!+K58</f>
        <v>#REF!</v>
      </c>
      <c r="L57" s="172" t="e">
        <f>#REF!+L58</f>
        <v>#REF!</v>
      </c>
      <c r="M57" s="136"/>
    </row>
    <row r="58" spans="1:13" s="121" customFormat="1" ht="21.6" customHeight="1" x14ac:dyDescent="0.3">
      <c r="A58" s="155" t="s">
        <v>32</v>
      </c>
      <c r="B58" s="171" t="s">
        <v>267</v>
      </c>
      <c r="C58" s="173" t="s">
        <v>4</v>
      </c>
      <c r="D58" s="155" t="s">
        <v>268</v>
      </c>
      <c r="E58" s="186" t="s">
        <v>269</v>
      </c>
      <c r="F58" s="155"/>
      <c r="G58" s="155"/>
      <c r="H58" s="156">
        <f>H59+H64+H66+H73+H75+H77+H79</f>
        <v>8066.4000000000005</v>
      </c>
      <c r="I58" s="198" t="e">
        <f>I59+I64+#REF!+I66+#REF!+#REF!+I75+#REF!+I77+I79+#REF!</f>
        <v>#REF!</v>
      </c>
      <c r="J58" s="198" t="e">
        <f>J59+J64+#REF!+J66+#REF!+#REF!+J75+#REF!+J77+J79+#REF!</f>
        <v>#REF!</v>
      </c>
      <c r="K58" s="198" t="e">
        <f>K59+K64+#REF!+K66+#REF!+#REF!+K75+#REF!+K77+K79+#REF!</f>
        <v>#REF!</v>
      </c>
      <c r="L58" s="198" t="e">
        <f>L59+L64+#REF!+L66+#REF!+#REF!+L75+#REF!+L77+L79+#REF!</f>
        <v>#REF!</v>
      </c>
      <c r="M58" s="136"/>
    </row>
    <row r="59" spans="1:13" s="121" customFormat="1" ht="21.95" customHeight="1" x14ac:dyDescent="0.3">
      <c r="A59" s="155" t="s">
        <v>29</v>
      </c>
      <c r="B59" s="171" t="s">
        <v>270</v>
      </c>
      <c r="C59" s="173" t="s">
        <v>4</v>
      </c>
      <c r="D59" s="155" t="s">
        <v>268</v>
      </c>
      <c r="E59" s="186" t="s">
        <v>271</v>
      </c>
      <c r="F59" s="155"/>
      <c r="G59" s="155"/>
      <c r="H59" s="156">
        <f>H60+H62</f>
        <v>134.80000000000001</v>
      </c>
      <c r="I59" s="157" t="e">
        <f>I60+#REF!</f>
        <v>#REF!</v>
      </c>
      <c r="J59" s="157" t="e">
        <f>J60+#REF!</f>
        <v>#REF!</v>
      </c>
      <c r="K59" s="157" t="e">
        <f>K60+#REF!</f>
        <v>#REF!</v>
      </c>
      <c r="L59" s="157" t="e">
        <f>L60+#REF!</f>
        <v>#REF!</v>
      </c>
      <c r="M59" s="136"/>
    </row>
    <row r="60" spans="1:13" s="121" customFormat="1" ht="21.6" customHeight="1" x14ac:dyDescent="0.3">
      <c r="A60" s="155" t="s">
        <v>272</v>
      </c>
      <c r="B60" s="170" t="s">
        <v>273</v>
      </c>
      <c r="C60" s="173" t="s">
        <v>4</v>
      </c>
      <c r="D60" s="155" t="s">
        <v>268</v>
      </c>
      <c r="E60" s="186" t="s">
        <v>274</v>
      </c>
      <c r="F60" s="162"/>
      <c r="G60" s="162"/>
      <c r="H60" s="156">
        <f>H61</f>
        <v>34.799999999999997</v>
      </c>
      <c r="I60" s="198" t="e">
        <f>#REF!</f>
        <v>#REF!</v>
      </c>
      <c r="J60" s="198" t="e">
        <f>#REF!</f>
        <v>#REF!</v>
      </c>
      <c r="K60" s="198" t="e">
        <f>#REF!</f>
        <v>#REF!</v>
      </c>
      <c r="L60" s="198" t="e">
        <f>#REF!</f>
        <v>#REF!</v>
      </c>
      <c r="M60" s="136"/>
    </row>
    <row r="61" spans="1:13" s="121" customFormat="1" ht="35.450000000000003" customHeight="1" x14ac:dyDescent="0.3">
      <c r="A61" s="155" t="s">
        <v>272</v>
      </c>
      <c r="B61" s="170" t="s">
        <v>210</v>
      </c>
      <c r="C61" s="155" t="s">
        <v>4</v>
      </c>
      <c r="D61" s="155" t="s">
        <v>268</v>
      </c>
      <c r="E61" s="186" t="s">
        <v>274</v>
      </c>
      <c r="F61" s="155" t="s">
        <v>211</v>
      </c>
      <c r="G61" s="162"/>
      <c r="H61" s="156">
        <v>34.799999999999997</v>
      </c>
      <c r="I61" s="198"/>
      <c r="J61" s="198"/>
      <c r="K61" s="198"/>
      <c r="L61" s="198"/>
      <c r="M61" s="136"/>
    </row>
    <row r="62" spans="1:13" s="121" customFormat="1" ht="72.599999999999994" customHeight="1" x14ac:dyDescent="0.3">
      <c r="A62" s="155" t="s">
        <v>15</v>
      </c>
      <c r="B62" s="170" t="s">
        <v>275</v>
      </c>
      <c r="C62" s="155" t="s">
        <v>4</v>
      </c>
      <c r="D62" s="155" t="s">
        <v>268</v>
      </c>
      <c r="E62" s="186" t="s">
        <v>276</v>
      </c>
      <c r="F62" s="155"/>
      <c r="G62" s="155"/>
      <c r="H62" s="156">
        <f>H63</f>
        <v>100</v>
      </c>
      <c r="I62" s="168"/>
      <c r="J62" s="168"/>
      <c r="K62" s="168"/>
      <c r="L62" s="168"/>
      <c r="M62" s="136"/>
    </row>
    <row r="63" spans="1:13" s="121" customFormat="1" ht="37.5" customHeight="1" x14ac:dyDescent="0.3">
      <c r="A63" s="155" t="s">
        <v>15</v>
      </c>
      <c r="B63" s="170" t="s">
        <v>210</v>
      </c>
      <c r="C63" s="155" t="s">
        <v>4</v>
      </c>
      <c r="D63" s="155" t="s">
        <v>268</v>
      </c>
      <c r="E63" s="186" t="s">
        <v>276</v>
      </c>
      <c r="F63" s="155" t="s">
        <v>211</v>
      </c>
      <c r="G63" s="155"/>
      <c r="H63" s="156">
        <v>100</v>
      </c>
      <c r="I63" s="168"/>
      <c r="J63" s="168"/>
      <c r="K63" s="168"/>
      <c r="L63" s="168"/>
      <c r="M63" s="136"/>
    </row>
    <row r="64" spans="1:13" s="121" customFormat="1" ht="38.25" customHeight="1" x14ac:dyDescent="0.3">
      <c r="A64" s="155" t="s">
        <v>277</v>
      </c>
      <c r="B64" s="170" t="s">
        <v>278</v>
      </c>
      <c r="C64" s="173" t="s">
        <v>4</v>
      </c>
      <c r="D64" s="155" t="s">
        <v>268</v>
      </c>
      <c r="E64" s="186" t="s">
        <v>279</v>
      </c>
      <c r="F64" s="155"/>
      <c r="G64" s="155"/>
      <c r="H64" s="156">
        <f>H65</f>
        <v>40</v>
      </c>
      <c r="I64" s="198" t="e">
        <f>#REF!</f>
        <v>#REF!</v>
      </c>
      <c r="J64" s="198" t="e">
        <f>#REF!</f>
        <v>#REF!</v>
      </c>
      <c r="K64" s="198" t="e">
        <f>#REF!</f>
        <v>#REF!</v>
      </c>
      <c r="L64" s="198" t="e">
        <f>#REF!</f>
        <v>#REF!</v>
      </c>
      <c r="M64" s="136"/>
    </row>
    <row r="65" spans="1:14" s="121" customFormat="1" ht="38.25" customHeight="1" x14ac:dyDescent="0.3">
      <c r="A65" s="155" t="s">
        <v>277</v>
      </c>
      <c r="B65" s="170" t="s">
        <v>210</v>
      </c>
      <c r="C65" s="173" t="s">
        <v>4</v>
      </c>
      <c r="D65" s="155" t="s">
        <v>268</v>
      </c>
      <c r="E65" s="186" t="s">
        <v>279</v>
      </c>
      <c r="F65" s="155" t="s">
        <v>211</v>
      </c>
      <c r="G65" s="155"/>
      <c r="H65" s="156">
        <v>40</v>
      </c>
      <c r="I65" s="198"/>
      <c r="J65" s="198"/>
      <c r="K65" s="198"/>
      <c r="L65" s="198"/>
      <c r="M65" s="136"/>
    </row>
    <row r="66" spans="1:14" s="121" customFormat="1" ht="25.5" customHeight="1" x14ac:dyDescent="0.3">
      <c r="A66" s="155" t="s">
        <v>280</v>
      </c>
      <c r="B66" s="170" t="s">
        <v>281</v>
      </c>
      <c r="C66" s="173" t="s">
        <v>4</v>
      </c>
      <c r="D66" s="155" t="s">
        <v>268</v>
      </c>
      <c r="E66" s="186" t="s">
        <v>282</v>
      </c>
      <c r="F66" s="155"/>
      <c r="G66" s="155"/>
      <c r="H66" s="156">
        <f>H67+H69+H71</f>
        <v>423.8</v>
      </c>
      <c r="I66" s="198" t="e">
        <f>#REF!</f>
        <v>#REF!</v>
      </c>
      <c r="J66" s="198" t="e">
        <f>#REF!</f>
        <v>#REF!</v>
      </c>
      <c r="K66" s="198" t="e">
        <f>#REF!</f>
        <v>#REF!</v>
      </c>
      <c r="L66" s="198" t="e">
        <f>#REF!</f>
        <v>#REF!</v>
      </c>
      <c r="M66" s="136"/>
    </row>
    <row r="67" spans="1:14" s="121" customFormat="1" ht="34.5" customHeight="1" x14ac:dyDescent="0.3">
      <c r="A67" s="155" t="s">
        <v>283</v>
      </c>
      <c r="B67" s="199" t="s">
        <v>284</v>
      </c>
      <c r="C67" s="173" t="s">
        <v>4</v>
      </c>
      <c r="D67" s="155" t="s">
        <v>268</v>
      </c>
      <c r="E67" s="186" t="s">
        <v>285</v>
      </c>
      <c r="F67" s="155"/>
      <c r="G67" s="155"/>
      <c r="H67" s="156">
        <f>H68</f>
        <v>155.4</v>
      </c>
      <c r="I67" s="198"/>
      <c r="J67" s="198"/>
      <c r="K67" s="198"/>
      <c r="L67" s="198"/>
      <c r="M67" s="136"/>
    </row>
    <row r="68" spans="1:14" s="121" customFormat="1" ht="41.1" customHeight="1" x14ac:dyDescent="0.3">
      <c r="A68" s="155" t="s">
        <v>286</v>
      </c>
      <c r="B68" s="170" t="s">
        <v>210</v>
      </c>
      <c r="C68" s="173" t="s">
        <v>4</v>
      </c>
      <c r="D68" s="155" t="s">
        <v>268</v>
      </c>
      <c r="E68" s="186" t="s">
        <v>285</v>
      </c>
      <c r="F68" s="155" t="s">
        <v>211</v>
      </c>
      <c r="G68" s="155"/>
      <c r="H68" s="156">
        <v>155.4</v>
      </c>
      <c r="I68" s="198"/>
      <c r="J68" s="198"/>
      <c r="K68" s="198"/>
      <c r="L68" s="198"/>
      <c r="M68" s="136"/>
    </row>
    <row r="69" spans="1:14" s="121" customFormat="1" ht="36" customHeight="1" x14ac:dyDescent="0.3">
      <c r="A69" s="155" t="s">
        <v>287</v>
      </c>
      <c r="B69" s="170" t="s">
        <v>288</v>
      </c>
      <c r="C69" s="173" t="s">
        <v>4</v>
      </c>
      <c r="D69" s="155" t="s">
        <v>268</v>
      </c>
      <c r="E69" s="186" t="s">
        <v>289</v>
      </c>
      <c r="F69" s="155"/>
      <c r="G69" s="155"/>
      <c r="H69" s="156">
        <f>H70</f>
        <v>183.4</v>
      </c>
      <c r="I69" s="168"/>
      <c r="J69" s="168"/>
      <c r="K69" s="168"/>
      <c r="L69" s="168"/>
      <c r="M69" s="136"/>
    </row>
    <row r="70" spans="1:14" s="121" customFormat="1" ht="36" customHeight="1" x14ac:dyDescent="0.3">
      <c r="A70" s="155" t="s">
        <v>287</v>
      </c>
      <c r="B70" s="170" t="s">
        <v>210</v>
      </c>
      <c r="C70" s="173" t="s">
        <v>4</v>
      </c>
      <c r="D70" s="155" t="s">
        <v>268</v>
      </c>
      <c r="E70" s="186" t="s">
        <v>289</v>
      </c>
      <c r="F70" s="155" t="s">
        <v>211</v>
      </c>
      <c r="G70" s="155"/>
      <c r="H70" s="156">
        <v>183.4</v>
      </c>
      <c r="I70" s="168"/>
      <c r="J70" s="168"/>
      <c r="K70" s="168"/>
      <c r="L70" s="168"/>
      <c r="M70" s="136"/>
    </row>
    <row r="71" spans="1:14" s="121" customFormat="1" ht="59.1" customHeight="1" x14ac:dyDescent="0.3">
      <c r="A71" s="155" t="s">
        <v>290</v>
      </c>
      <c r="B71" s="170" t="s">
        <v>291</v>
      </c>
      <c r="C71" s="173" t="s">
        <v>4</v>
      </c>
      <c r="D71" s="155" t="s">
        <v>268</v>
      </c>
      <c r="E71" s="186" t="s">
        <v>292</v>
      </c>
      <c r="F71" s="155"/>
      <c r="G71" s="155"/>
      <c r="H71" s="156">
        <f>H72</f>
        <v>85</v>
      </c>
      <c r="I71" s="168"/>
      <c r="J71" s="168"/>
      <c r="K71" s="168"/>
      <c r="L71" s="168"/>
      <c r="M71" s="136"/>
    </row>
    <row r="72" spans="1:14" s="121" customFormat="1" ht="43.5" customHeight="1" x14ac:dyDescent="0.3">
      <c r="A72" s="155" t="s">
        <v>290</v>
      </c>
      <c r="B72" s="170" t="s">
        <v>210</v>
      </c>
      <c r="C72" s="173" t="s">
        <v>4</v>
      </c>
      <c r="D72" s="155" t="s">
        <v>268</v>
      </c>
      <c r="E72" s="186" t="s">
        <v>292</v>
      </c>
      <c r="F72" s="155" t="s">
        <v>211</v>
      </c>
      <c r="G72" s="155"/>
      <c r="H72" s="156">
        <v>85</v>
      </c>
      <c r="I72" s="168"/>
      <c r="J72" s="168"/>
      <c r="K72" s="168"/>
      <c r="L72" s="168"/>
      <c r="M72" s="136"/>
    </row>
    <row r="73" spans="1:14" s="121" customFormat="1" ht="36" customHeight="1" x14ac:dyDescent="0.3">
      <c r="A73" s="155" t="s">
        <v>293</v>
      </c>
      <c r="B73" s="170" t="s">
        <v>294</v>
      </c>
      <c r="C73" s="173" t="s">
        <v>4</v>
      </c>
      <c r="D73" s="155" t="s">
        <v>268</v>
      </c>
      <c r="E73" s="186" t="s">
        <v>295</v>
      </c>
      <c r="F73" s="155"/>
      <c r="G73" s="155"/>
      <c r="H73" s="156">
        <f>H74</f>
        <v>560.70000000000005</v>
      </c>
      <c r="I73" s="168"/>
      <c r="J73" s="168"/>
      <c r="K73" s="168"/>
      <c r="L73" s="168"/>
      <c r="M73" s="136"/>
    </row>
    <row r="74" spans="1:14" s="121" customFormat="1" ht="36" customHeight="1" x14ac:dyDescent="0.3">
      <c r="A74" s="155" t="s">
        <v>293</v>
      </c>
      <c r="B74" s="170" t="s">
        <v>210</v>
      </c>
      <c r="C74" s="173" t="s">
        <v>4</v>
      </c>
      <c r="D74" s="155" t="s">
        <v>268</v>
      </c>
      <c r="E74" s="186" t="s">
        <v>295</v>
      </c>
      <c r="F74" s="155" t="s">
        <v>211</v>
      </c>
      <c r="G74" s="155"/>
      <c r="H74" s="156">
        <v>560.70000000000005</v>
      </c>
      <c r="I74" s="168"/>
      <c r="J74" s="168"/>
      <c r="K74" s="168"/>
      <c r="L74" s="168"/>
      <c r="M74" s="136"/>
    </row>
    <row r="75" spans="1:14" s="121" customFormat="1" ht="59.45" customHeight="1" x14ac:dyDescent="0.3">
      <c r="A75" s="155" t="s">
        <v>296</v>
      </c>
      <c r="B75" s="171" t="s">
        <v>297</v>
      </c>
      <c r="C75" s="173" t="s">
        <v>4</v>
      </c>
      <c r="D75" s="155" t="s">
        <v>268</v>
      </c>
      <c r="E75" s="186" t="s">
        <v>298</v>
      </c>
      <c r="F75" s="155"/>
      <c r="G75" s="155"/>
      <c r="H75" s="156">
        <f>H76</f>
        <v>6307.1</v>
      </c>
      <c r="I75" s="198" t="e">
        <f>#REF!</f>
        <v>#REF!</v>
      </c>
      <c r="J75" s="198" t="e">
        <f>#REF!</f>
        <v>#REF!</v>
      </c>
      <c r="K75" s="198" t="e">
        <f>#REF!</f>
        <v>#REF!</v>
      </c>
      <c r="L75" s="198" t="e">
        <f>#REF!</f>
        <v>#REF!</v>
      </c>
      <c r="M75" s="136"/>
    </row>
    <row r="76" spans="1:14" s="121" customFormat="1" ht="44.45" customHeight="1" x14ac:dyDescent="0.3">
      <c r="A76" s="155" t="s">
        <v>296</v>
      </c>
      <c r="B76" s="170" t="s">
        <v>210</v>
      </c>
      <c r="C76" s="173" t="s">
        <v>4</v>
      </c>
      <c r="D76" s="155" t="s">
        <v>268</v>
      </c>
      <c r="E76" s="186" t="s">
        <v>298</v>
      </c>
      <c r="F76" s="155" t="s">
        <v>211</v>
      </c>
      <c r="G76" s="155"/>
      <c r="H76" s="156">
        <v>6307.1</v>
      </c>
      <c r="I76" s="198"/>
      <c r="J76" s="198"/>
      <c r="K76" s="198"/>
      <c r="L76" s="198"/>
      <c r="M76" s="136"/>
    </row>
    <row r="77" spans="1:14" s="121" customFormat="1" ht="27.95" customHeight="1" x14ac:dyDescent="0.3">
      <c r="A77" s="155" t="s">
        <v>299</v>
      </c>
      <c r="B77" s="171" t="s">
        <v>300</v>
      </c>
      <c r="C77" s="173" t="s">
        <v>4</v>
      </c>
      <c r="D77" s="155" t="s">
        <v>268</v>
      </c>
      <c r="E77" s="186" t="s">
        <v>301</v>
      </c>
      <c r="F77" s="155"/>
      <c r="G77" s="155"/>
      <c r="H77" s="156">
        <f>H78</f>
        <v>100</v>
      </c>
      <c r="I77" s="198" t="e">
        <f>#REF!</f>
        <v>#REF!</v>
      </c>
      <c r="J77" s="198" t="e">
        <f>#REF!</f>
        <v>#REF!</v>
      </c>
      <c r="K77" s="198" t="e">
        <f>#REF!</f>
        <v>#REF!</v>
      </c>
      <c r="L77" s="198" t="e">
        <f>#REF!</f>
        <v>#REF!</v>
      </c>
      <c r="M77" s="136"/>
    </row>
    <row r="78" spans="1:14" s="121" customFormat="1" ht="39.950000000000003" customHeight="1" x14ac:dyDescent="0.3">
      <c r="A78" s="155" t="s">
        <v>299</v>
      </c>
      <c r="B78" s="170" t="s">
        <v>210</v>
      </c>
      <c r="C78" s="173" t="s">
        <v>4</v>
      </c>
      <c r="D78" s="155" t="s">
        <v>268</v>
      </c>
      <c r="E78" s="186" t="s">
        <v>301</v>
      </c>
      <c r="F78" s="155" t="s">
        <v>211</v>
      </c>
      <c r="G78" s="155"/>
      <c r="H78" s="156">
        <v>100</v>
      </c>
      <c r="I78" s="198"/>
      <c r="J78" s="198"/>
      <c r="K78" s="198"/>
      <c r="L78" s="198"/>
      <c r="M78" s="136"/>
    </row>
    <row r="79" spans="1:14" s="121" customFormat="1" ht="36.950000000000003" customHeight="1" x14ac:dyDescent="0.3">
      <c r="A79" s="155" t="s">
        <v>302</v>
      </c>
      <c r="B79" s="170" t="s">
        <v>303</v>
      </c>
      <c r="C79" s="173" t="s">
        <v>4</v>
      </c>
      <c r="D79" s="155" t="s">
        <v>268</v>
      </c>
      <c r="E79" s="186" t="s">
        <v>304</v>
      </c>
      <c r="F79" s="155"/>
      <c r="G79" s="155"/>
      <c r="H79" s="156">
        <f>H80</f>
        <v>500</v>
      </c>
      <c r="I79" s="198" t="e">
        <f>#REF!</f>
        <v>#REF!</v>
      </c>
      <c r="J79" s="198" t="e">
        <f>#REF!</f>
        <v>#REF!</v>
      </c>
      <c r="K79" s="198" t="e">
        <f>#REF!</f>
        <v>#REF!</v>
      </c>
      <c r="L79" s="198" t="e">
        <f>#REF!</f>
        <v>#REF!</v>
      </c>
      <c r="M79" s="136"/>
      <c r="N79" s="200"/>
    </row>
    <row r="80" spans="1:14" s="121" customFormat="1" ht="45.6" customHeight="1" x14ac:dyDescent="0.3">
      <c r="A80" s="155" t="s">
        <v>302</v>
      </c>
      <c r="B80" s="170" t="s">
        <v>210</v>
      </c>
      <c r="C80" s="173" t="s">
        <v>4</v>
      </c>
      <c r="D80" s="155" t="s">
        <v>268</v>
      </c>
      <c r="E80" s="186" t="s">
        <v>304</v>
      </c>
      <c r="F80" s="155" t="s">
        <v>211</v>
      </c>
      <c r="G80" s="155"/>
      <c r="H80" s="156">
        <v>500</v>
      </c>
      <c r="I80" s="198"/>
      <c r="J80" s="198"/>
      <c r="K80" s="198"/>
      <c r="L80" s="198"/>
      <c r="M80" s="136"/>
    </row>
    <row r="81" spans="1:13" s="121" customFormat="1" ht="20.45" customHeight="1" x14ac:dyDescent="0.3">
      <c r="A81" s="143" t="s">
        <v>305</v>
      </c>
      <c r="B81" s="201" t="s">
        <v>306</v>
      </c>
      <c r="C81" s="191" t="s">
        <v>4</v>
      </c>
      <c r="D81" s="143" t="s">
        <v>307</v>
      </c>
      <c r="E81" s="197"/>
      <c r="F81" s="143"/>
      <c r="G81" s="143"/>
      <c r="H81" s="145">
        <f>H83</f>
        <v>55</v>
      </c>
      <c r="I81" s="168"/>
      <c r="J81" s="168"/>
      <c r="K81" s="168"/>
      <c r="L81" s="168"/>
      <c r="M81" s="136"/>
    </row>
    <row r="82" spans="1:13" s="121" customFormat="1" ht="37.5" customHeight="1" x14ac:dyDescent="0.3">
      <c r="A82" s="155" t="s">
        <v>308</v>
      </c>
      <c r="B82" s="170" t="s">
        <v>309</v>
      </c>
      <c r="C82" s="173" t="s">
        <v>4</v>
      </c>
      <c r="D82" s="155" t="s">
        <v>310</v>
      </c>
      <c r="E82" s="186"/>
      <c r="F82" s="155"/>
      <c r="G82" s="155"/>
      <c r="H82" s="156">
        <f>H83</f>
        <v>55</v>
      </c>
      <c r="I82" s="168"/>
      <c r="J82" s="168"/>
      <c r="K82" s="168"/>
      <c r="L82" s="168"/>
      <c r="M82" s="136"/>
    </row>
    <row r="83" spans="1:13" s="121" customFormat="1" ht="75" customHeight="1" x14ac:dyDescent="0.3">
      <c r="A83" s="155" t="s">
        <v>308</v>
      </c>
      <c r="B83" s="170" t="s">
        <v>311</v>
      </c>
      <c r="C83" s="173" t="s">
        <v>4</v>
      </c>
      <c r="D83" s="155" t="s">
        <v>310</v>
      </c>
      <c r="E83" s="186" t="s">
        <v>312</v>
      </c>
      <c r="F83" s="155"/>
      <c r="G83" s="155"/>
      <c r="H83" s="156">
        <f>H84</f>
        <v>55</v>
      </c>
      <c r="I83" s="168"/>
      <c r="J83" s="168"/>
      <c r="K83" s="168"/>
      <c r="L83" s="168"/>
      <c r="M83" s="136"/>
    </row>
    <row r="84" spans="1:13" s="121" customFormat="1" ht="38.1" customHeight="1" x14ac:dyDescent="0.3">
      <c r="A84" s="155" t="s">
        <v>308</v>
      </c>
      <c r="B84" s="170" t="s">
        <v>210</v>
      </c>
      <c r="C84" s="173" t="s">
        <v>4</v>
      </c>
      <c r="D84" s="155" t="s">
        <v>310</v>
      </c>
      <c r="E84" s="186" t="s">
        <v>313</v>
      </c>
      <c r="F84" s="155" t="s">
        <v>211</v>
      </c>
      <c r="G84" s="155"/>
      <c r="H84" s="156">
        <v>55</v>
      </c>
      <c r="I84" s="168"/>
      <c r="J84" s="168"/>
      <c r="K84" s="168"/>
      <c r="L84" s="168"/>
      <c r="M84" s="136"/>
    </row>
    <row r="85" spans="1:13" s="121" customFormat="1" ht="20.25" customHeight="1" x14ac:dyDescent="0.3">
      <c r="A85" s="143" t="s">
        <v>314</v>
      </c>
      <c r="B85" s="201" t="s">
        <v>315</v>
      </c>
      <c r="C85" s="191" t="s">
        <v>4</v>
      </c>
      <c r="D85" s="143" t="s">
        <v>316</v>
      </c>
      <c r="E85" s="143"/>
      <c r="F85" s="143"/>
      <c r="G85" s="143"/>
      <c r="H85" s="145">
        <f>H86+H90+H93</f>
        <v>565</v>
      </c>
      <c r="I85" s="172" t="e">
        <f>#REF!+#REF!</f>
        <v>#REF!</v>
      </c>
      <c r="J85" s="172" t="e">
        <f>#REF!+#REF!</f>
        <v>#REF!</v>
      </c>
      <c r="K85" s="172" t="e">
        <f>#REF!+#REF!</f>
        <v>#REF!</v>
      </c>
      <c r="L85" s="172" t="e">
        <f>#REF!+#REF!</f>
        <v>#REF!</v>
      </c>
      <c r="M85" s="136"/>
    </row>
    <row r="86" spans="1:13" s="121" customFormat="1" ht="36.950000000000003" customHeight="1" x14ac:dyDescent="0.3">
      <c r="A86" s="155" t="s">
        <v>317</v>
      </c>
      <c r="B86" s="202" t="s">
        <v>318</v>
      </c>
      <c r="C86" s="173" t="s">
        <v>4</v>
      </c>
      <c r="D86" s="155" t="s">
        <v>319</v>
      </c>
      <c r="E86" s="155"/>
      <c r="F86" s="155"/>
      <c r="G86" s="155"/>
      <c r="H86" s="156">
        <f>H87</f>
        <v>160</v>
      </c>
      <c r="I86" s="172"/>
      <c r="J86" s="172"/>
      <c r="K86" s="172"/>
      <c r="L86" s="172"/>
      <c r="M86" s="136"/>
    </row>
    <row r="87" spans="1:13" s="121" customFormat="1" ht="21.6" customHeight="1" x14ac:dyDescent="0.3">
      <c r="A87" s="155" t="s">
        <v>317</v>
      </c>
      <c r="B87" s="170" t="s">
        <v>320</v>
      </c>
      <c r="C87" s="173" t="s">
        <v>4</v>
      </c>
      <c r="D87" s="155" t="s">
        <v>319</v>
      </c>
      <c r="E87" s="155" t="s">
        <v>321</v>
      </c>
      <c r="F87" s="155"/>
      <c r="G87" s="155"/>
      <c r="H87" s="156">
        <f>H88</f>
        <v>160</v>
      </c>
      <c r="I87" s="172"/>
      <c r="J87" s="172"/>
      <c r="K87" s="172"/>
      <c r="L87" s="172"/>
      <c r="M87" s="136"/>
    </row>
    <row r="88" spans="1:13" s="121" customFormat="1" ht="95.45" customHeight="1" x14ac:dyDescent="0.3">
      <c r="A88" s="155" t="s">
        <v>317</v>
      </c>
      <c r="B88" s="170" t="s">
        <v>322</v>
      </c>
      <c r="C88" s="173" t="s">
        <v>4</v>
      </c>
      <c r="D88" s="155" t="s">
        <v>319</v>
      </c>
      <c r="E88" s="155" t="s">
        <v>323</v>
      </c>
      <c r="F88" s="155"/>
      <c r="G88" s="155"/>
      <c r="H88" s="156">
        <f>H89</f>
        <v>160</v>
      </c>
      <c r="I88" s="172"/>
      <c r="J88" s="172"/>
      <c r="K88" s="172"/>
      <c r="L88" s="172"/>
      <c r="M88" s="136"/>
    </row>
    <row r="89" spans="1:13" s="121" customFormat="1" ht="38.450000000000003" customHeight="1" x14ac:dyDescent="0.3">
      <c r="A89" s="155" t="s">
        <v>317</v>
      </c>
      <c r="B89" s="170" t="s">
        <v>210</v>
      </c>
      <c r="C89" s="173" t="s">
        <v>4</v>
      </c>
      <c r="D89" s="155" t="s">
        <v>319</v>
      </c>
      <c r="E89" s="155" t="s">
        <v>323</v>
      </c>
      <c r="F89" s="155" t="s">
        <v>211</v>
      </c>
      <c r="G89" s="155"/>
      <c r="H89" s="156">
        <v>160</v>
      </c>
      <c r="I89" s="172"/>
      <c r="J89" s="172"/>
      <c r="K89" s="172"/>
      <c r="L89" s="172"/>
      <c r="M89" s="136"/>
    </row>
    <row r="90" spans="1:13" s="121" customFormat="1" ht="35.1" customHeight="1" x14ac:dyDescent="0.3">
      <c r="A90" s="155" t="s">
        <v>324</v>
      </c>
      <c r="B90" s="170" t="s">
        <v>325</v>
      </c>
      <c r="C90" s="173" t="s">
        <v>4</v>
      </c>
      <c r="D90" s="155" t="s">
        <v>326</v>
      </c>
      <c r="E90" s="186"/>
      <c r="F90" s="162"/>
      <c r="G90" s="162"/>
      <c r="H90" s="156">
        <f>H91</f>
        <v>300</v>
      </c>
      <c r="I90" s="198"/>
      <c r="J90" s="198"/>
      <c r="K90" s="198"/>
      <c r="L90" s="198"/>
      <c r="M90" s="136"/>
    </row>
    <row r="91" spans="1:13" s="121" customFormat="1" ht="91.5" customHeight="1" x14ac:dyDescent="0.3">
      <c r="A91" s="155" t="s">
        <v>327</v>
      </c>
      <c r="B91" s="170" t="s">
        <v>328</v>
      </c>
      <c r="C91" s="173" t="s">
        <v>4</v>
      </c>
      <c r="D91" s="155" t="s">
        <v>326</v>
      </c>
      <c r="E91" s="155" t="s">
        <v>329</v>
      </c>
      <c r="F91" s="155"/>
      <c r="G91" s="155"/>
      <c r="H91" s="156">
        <f>H92</f>
        <v>300</v>
      </c>
      <c r="I91" s="198"/>
      <c r="J91" s="198"/>
      <c r="K91" s="198"/>
      <c r="L91" s="198"/>
      <c r="M91" s="136"/>
    </row>
    <row r="92" spans="1:13" s="121" customFormat="1" ht="40.5" customHeight="1" x14ac:dyDescent="0.3">
      <c r="A92" s="155" t="s">
        <v>327</v>
      </c>
      <c r="B92" s="170" t="s">
        <v>210</v>
      </c>
      <c r="C92" s="173" t="s">
        <v>4</v>
      </c>
      <c r="D92" s="155" t="s">
        <v>326</v>
      </c>
      <c r="E92" s="155" t="s">
        <v>329</v>
      </c>
      <c r="F92" s="155" t="s">
        <v>211</v>
      </c>
      <c r="G92" s="155"/>
      <c r="H92" s="156">
        <v>300</v>
      </c>
      <c r="I92" s="198"/>
      <c r="J92" s="198"/>
      <c r="K92" s="198"/>
      <c r="L92" s="198"/>
      <c r="M92" s="136"/>
    </row>
    <row r="93" spans="1:13" s="121" customFormat="1" ht="26.1" customHeight="1" x14ac:dyDescent="0.3">
      <c r="A93" s="155" t="s">
        <v>330</v>
      </c>
      <c r="B93" s="170" t="s">
        <v>331</v>
      </c>
      <c r="C93" s="173" t="s">
        <v>4</v>
      </c>
      <c r="D93" s="155" t="s">
        <v>332</v>
      </c>
      <c r="E93" s="155"/>
      <c r="F93" s="155"/>
      <c r="G93" s="155"/>
      <c r="H93" s="156">
        <f>H94+H96+H98</f>
        <v>105</v>
      </c>
      <c r="I93" s="168"/>
      <c r="J93" s="168"/>
      <c r="K93" s="168"/>
      <c r="L93" s="168"/>
      <c r="M93" s="136"/>
    </row>
    <row r="94" spans="1:13" s="121" customFormat="1" ht="92.45" customHeight="1" x14ac:dyDescent="0.3">
      <c r="A94" s="155" t="s">
        <v>333</v>
      </c>
      <c r="B94" s="170" t="s">
        <v>334</v>
      </c>
      <c r="C94" s="173" t="s">
        <v>4</v>
      </c>
      <c r="D94" s="173" t="s">
        <v>332</v>
      </c>
      <c r="E94" s="155" t="s">
        <v>335</v>
      </c>
      <c r="F94" s="155"/>
      <c r="G94" s="155"/>
      <c r="H94" s="156">
        <f>H95</f>
        <v>50</v>
      </c>
      <c r="I94" s="168"/>
      <c r="J94" s="168"/>
      <c r="K94" s="168"/>
      <c r="L94" s="168"/>
      <c r="M94" s="136"/>
    </row>
    <row r="95" spans="1:13" s="121" customFormat="1" ht="41.45" customHeight="1" x14ac:dyDescent="0.3">
      <c r="A95" s="155" t="s">
        <v>333</v>
      </c>
      <c r="B95" s="170" t="s">
        <v>210</v>
      </c>
      <c r="C95" s="173" t="s">
        <v>4</v>
      </c>
      <c r="D95" s="173" t="s">
        <v>332</v>
      </c>
      <c r="E95" s="155" t="s">
        <v>335</v>
      </c>
      <c r="F95" s="155" t="s">
        <v>211</v>
      </c>
      <c r="G95" s="155"/>
      <c r="H95" s="156">
        <v>50</v>
      </c>
      <c r="I95" s="168"/>
      <c r="J95" s="168"/>
      <c r="K95" s="168"/>
      <c r="L95" s="168"/>
      <c r="M95" s="136"/>
    </row>
    <row r="96" spans="1:13" s="121" customFormat="1" ht="95.1" customHeight="1" x14ac:dyDescent="0.3">
      <c r="A96" s="155" t="s">
        <v>336</v>
      </c>
      <c r="B96" s="203" t="s">
        <v>337</v>
      </c>
      <c r="C96" s="173" t="s">
        <v>4</v>
      </c>
      <c r="D96" s="155" t="s">
        <v>332</v>
      </c>
      <c r="E96" s="155" t="s">
        <v>338</v>
      </c>
      <c r="F96" s="155"/>
      <c r="G96" s="155"/>
      <c r="H96" s="156">
        <f>H97</f>
        <v>35</v>
      </c>
      <c r="I96" s="168"/>
      <c r="J96" s="168"/>
      <c r="K96" s="168"/>
      <c r="L96" s="168"/>
      <c r="M96" s="136"/>
    </row>
    <row r="97" spans="1:193" s="121" customFormat="1" ht="42" customHeight="1" x14ac:dyDescent="0.3">
      <c r="A97" s="155" t="s">
        <v>336</v>
      </c>
      <c r="B97" s="170" t="s">
        <v>210</v>
      </c>
      <c r="C97" s="173" t="s">
        <v>4</v>
      </c>
      <c r="D97" s="173" t="s">
        <v>332</v>
      </c>
      <c r="E97" s="155" t="s">
        <v>338</v>
      </c>
      <c r="F97" s="155" t="s">
        <v>211</v>
      </c>
      <c r="G97" s="155"/>
      <c r="H97" s="156">
        <v>35</v>
      </c>
      <c r="I97" s="168"/>
      <c r="J97" s="168"/>
      <c r="K97" s="168"/>
      <c r="L97" s="168"/>
      <c r="M97" s="136"/>
    </row>
    <row r="98" spans="1:193" s="121" customFormat="1" ht="87.6" customHeight="1" x14ac:dyDescent="0.3">
      <c r="A98" s="155" t="s">
        <v>339</v>
      </c>
      <c r="B98" s="170" t="s">
        <v>340</v>
      </c>
      <c r="C98" s="173" t="s">
        <v>4</v>
      </c>
      <c r="D98" s="173" t="s">
        <v>332</v>
      </c>
      <c r="E98" s="155" t="s">
        <v>341</v>
      </c>
      <c r="F98" s="155"/>
      <c r="G98" s="155"/>
      <c r="H98" s="156">
        <f>H99</f>
        <v>20</v>
      </c>
      <c r="I98" s="168"/>
      <c r="J98" s="168"/>
      <c r="K98" s="168"/>
      <c r="L98" s="168"/>
      <c r="M98" s="136"/>
    </row>
    <row r="99" spans="1:193" s="121" customFormat="1" ht="35.1" customHeight="1" x14ac:dyDescent="0.3">
      <c r="A99" s="155" t="s">
        <v>339</v>
      </c>
      <c r="B99" s="170" t="s">
        <v>210</v>
      </c>
      <c r="C99" s="173" t="s">
        <v>4</v>
      </c>
      <c r="D99" s="173" t="s">
        <v>332</v>
      </c>
      <c r="E99" s="155" t="s">
        <v>341</v>
      </c>
      <c r="F99" s="155" t="s">
        <v>211</v>
      </c>
      <c r="G99" s="155"/>
      <c r="H99" s="156">
        <v>20</v>
      </c>
      <c r="I99" s="168"/>
      <c r="J99" s="168"/>
      <c r="K99" s="168"/>
      <c r="L99" s="168"/>
      <c r="M99" s="136"/>
    </row>
    <row r="100" spans="1:193" s="174" customFormat="1" ht="19.5" customHeight="1" x14ac:dyDescent="0.3">
      <c r="A100" s="143" t="s">
        <v>342</v>
      </c>
      <c r="B100" s="201" t="s">
        <v>343</v>
      </c>
      <c r="C100" s="191" t="s">
        <v>4</v>
      </c>
      <c r="D100" s="143" t="s">
        <v>344</v>
      </c>
      <c r="E100" s="143"/>
      <c r="F100" s="143"/>
      <c r="G100" s="143"/>
      <c r="H100" s="145">
        <f>H101+H104</f>
        <v>4062</v>
      </c>
      <c r="I100" s="172" t="e">
        <f>#REF!+#REF!+I101</f>
        <v>#REF!</v>
      </c>
      <c r="J100" s="172" t="e">
        <f>#REF!+#REF!+J101</f>
        <v>#REF!</v>
      </c>
      <c r="K100" s="172" t="e">
        <f>#REF!+#REF!+K101</f>
        <v>#REF!</v>
      </c>
      <c r="L100" s="172" t="e">
        <f>#REF!+#REF!+L101</f>
        <v>#REF!</v>
      </c>
      <c r="M100" s="136"/>
    </row>
    <row r="101" spans="1:193" s="174" customFormat="1" ht="20.25" customHeight="1" x14ac:dyDescent="0.3">
      <c r="A101" s="155" t="s">
        <v>345</v>
      </c>
      <c r="B101" s="170" t="s">
        <v>346</v>
      </c>
      <c r="C101" s="173" t="s">
        <v>4</v>
      </c>
      <c r="D101" s="155" t="s">
        <v>347</v>
      </c>
      <c r="E101" s="155"/>
      <c r="F101" s="155"/>
      <c r="G101" s="155"/>
      <c r="H101" s="156">
        <f>H102</f>
        <v>3552</v>
      </c>
      <c r="I101" s="198" t="e">
        <f>I102+#REF!</f>
        <v>#REF!</v>
      </c>
      <c r="J101" s="198" t="e">
        <f>J102+#REF!</f>
        <v>#REF!</v>
      </c>
      <c r="K101" s="198" t="e">
        <f>K102+#REF!</f>
        <v>#REF!</v>
      </c>
      <c r="L101" s="198" t="e">
        <f>L102+#REF!</f>
        <v>#REF!</v>
      </c>
      <c r="M101" s="136"/>
    </row>
    <row r="102" spans="1:193" s="174" customFormat="1" ht="72.599999999999994" customHeight="1" x14ac:dyDescent="0.3">
      <c r="A102" s="155" t="s">
        <v>348</v>
      </c>
      <c r="B102" s="171" t="s">
        <v>349</v>
      </c>
      <c r="C102" s="173" t="s">
        <v>4</v>
      </c>
      <c r="D102" s="155" t="s">
        <v>350</v>
      </c>
      <c r="E102" s="155" t="s">
        <v>351</v>
      </c>
      <c r="F102" s="155"/>
      <c r="G102" s="155"/>
      <c r="H102" s="156">
        <f>H103</f>
        <v>3552</v>
      </c>
      <c r="I102" s="157" t="e">
        <f>#REF!</f>
        <v>#REF!</v>
      </c>
      <c r="J102" s="157" t="e">
        <f>#REF!</f>
        <v>#REF!</v>
      </c>
      <c r="K102" s="157" t="e">
        <f>#REF!</f>
        <v>#REF!</v>
      </c>
      <c r="L102" s="157" t="e">
        <f>#REF!</f>
        <v>#REF!</v>
      </c>
      <c r="M102" s="136"/>
    </row>
    <row r="103" spans="1:193" s="174" customFormat="1" ht="33.6" customHeight="1" x14ac:dyDescent="0.3">
      <c r="A103" s="155" t="s">
        <v>348</v>
      </c>
      <c r="B103" s="170" t="s">
        <v>210</v>
      </c>
      <c r="C103" s="173" t="s">
        <v>4</v>
      </c>
      <c r="D103" s="155" t="s">
        <v>347</v>
      </c>
      <c r="E103" s="155" t="s">
        <v>351</v>
      </c>
      <c r="F103" s="155" t="s">
        <v>211</v>
      </c>
      <c r="G103" s="155"/>
      <c r="H103" s="156">
        <v>3552</v>
      </c>
      <c r="I103" s="157"/>
      <c r="J103" s="157"/>
      <c r="K103" s="157"/>
      <c r="L103" s="157"/>
      <c r="M103" s="136"/>
    </row>
    <row r="104" spans="1:193" s="174" customFormat="1" ht="36.950000000000003" customHeight="1" x14ac:dyDescent="0.3">
      <c r="A104" s="155" t="s">
        <v>352</v>
      </c>
      <c r="B104" s="170" t="s">
        <v>353</v>
      </c>
      <c r="C104" s="173" t="s">
        <v>4</v>
      </c>
      <c r="D104" s="155" t="s">
        <v>354</v>
      </c>
      <c r="E104" s="155"/>
      <c r="F104" s="155"/>
      <c r="G104" s="155"/>
      <c r="H104" s="156">
        <f>H105</f>
        <v>510</v>
      </c>
      <c r="I104" s="204"/>
      <c r="J104" s="204"/>
      <c r="K104" s="204"/>
      <c r="L104" s="204"/>
      <c r="M104" s="136"/>
    </row>
    <row r="105" spans="1:193" s="174" customFormat="1" ht="69" customHeight="1" x14ac:dyDescent="0.3">
      <c r="A105" s="155" t="s">
        <v>355</v>
      </c>
      <c r="B105" s="170" t="s">
        <v>356</v>
      </c>
      <c r="C105" s="173" t="s">
        <v>4</v>
      </c>
      <c r="D105" s="155" t="s">
        <v>354</v>
      </c>
      <c r="E105" s="155" t="s">
        <v>357</v>
      </c>
      <c r="F105" s="155"/>
      <c r="G105" s="155"/>
      <c r="H105" s="156">
        <f>H106</f>
        <v>510</v>
      </c>
      <c r="I105" s="204"/>
      <c r="J105" s="204"/>
      <c r="K105" s="204"/>
      <c r="L105" s="204"/>
      <c r="M105" s="136"/>
    </row>
    <row r="106" spans="1:193" s="174" customFormat="1" ht="42" customHeight="1" x14ac:dyDescent="0.3">
      <c r="A106" s="155" t="s">
        <v>355</v>
      </c>
      <c r="B106" s="170" t="s">
        <v>210</v>
      </c>
      <c r="C106" s="173" t="s">
        <v>4</v>
      </c>
      <c r="D106" s="155" t="s">
        <v>354</v>
      </c>
      <c r="E106" s="155" t="s">
        <v>357</v>
      </c>
      <c r="F106" s="155" t="s">
        <v>211</v>
      </c>
      <c r="G106" s="155"/>
      <c r="H106" s="156">
        <v>510</v>
      </c>
      <c r="I106" s="204"/>
      <c r="J106" s="204"/>
      <c r="K106" s="204"/>
      <c r="L106" s="204"/>
      <c r="M106" s="136"/>
    </row>
    <row r="107" spans="1:193" s="136" customFormat="1" ht="22.5" customHeight="1" x14ac:dyDescent="0.3">
      <c r="A107" s="143" t="s">
        <v>358</v>
      </c>
      <c r="B107" s="205" t="s">
        <v>359</v>
      </c>
      <c r="C107" s="191" t="s">
        <v>4</v>
      </c>
      <c r="D107" s="143" t="s">
        <v>360</v>
      </c>
      <c r="E107" s="143"/>
      <c r="F107" s="143"/>
      <c r="G107" s="143"/>
      <c r="H107" s="145">
        <f>H108</f>
        <v>8600.4000000000015</v>
      </c>
      <c r="I107" s="172" t="e">
        <f>#REF!</f>
        <v>#REF!</v>
      </c>
      <c r="J107" s="172" t="e">
        <f>#REF!</f>
        <v>#REF!</v>
      </c>
      <c r="K107" s="172" t="e">
        <f>#REF!</f>
        <v>#REF!</v>
      </c>
      <c r="L107" s="172" t="e">
        <f>#REF!</f>
        <v>#REF!</v>
      </c>
    </row>
    <row r="108" spans="1:193" s="208" customFormat="1" ht="20.45" customHeight="1" x14ac:dyDescent="0.3">
      <c r="A108" s="155" t="s">
        <v>361</v>
      </c>
      <c r="B108" s="170" t="s">
        <v>362</v>
      </c>
      <c r="C108" s="173" t="s">
        <v>4</v>
      </c>
      <c r="D108" s="155" t="s">
        <v>363</v>
      </c>
      <c r="E108" s="155"/>
      <c r="F108" s="155"/>
      <c r="G108" s="155"/>
      <c r="H108" s="156">
        <f>H109+H112+H114</f>
        <v>8600.4000000000015</v>
      </c>
      <c r="I108" s="206"/>
      <c r="J108" s="206"/>
      <c r="K108" s="206"/>
      <c r="L108" s="206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</row>
    <row r="109" spans="1:193" s="136" customFormat="1" ht="72.599999999999994" customHeight="1" x14ac:dyDescent="0.3">
      <c r="A109" s="155" t="s">
        <v>364</v>
      </c>
      <c r="B109" s="171" t="s">
        <v>365</v>
      </c>
      <c r="C109" s="173" t="s">
        <v>4</v>
      </c>
      <c r="D109" s="155" t="s">
        <v>363</v>
      </c>
      <c r="E109" s="155" t="s">
        <v>366</v>
      </c>
      <c r="F109" s="155"/>
      <c r="G109" s="155"/>
      <c r="H109" s="156">
        <f>H110+H111</f>
        <v>2234.4</v>
      </c>
      <c r="I109" s="172"/>
      <c r="J109" s="172"/>
      <c r="K109" s="172"/>
      <c r="L109" s="172"/>
      <c r="M109" s="136">
        <f>'[1]Ропись 2014'!H230</f>
        <v>2098.3000000000002</v>
      </c>
      <c r="N109" s="10">
        <f>H109-M109</f>
        <v>136.09999999999991</v>
      </c>
    </row>
    <row r="110" spans="1:193" s="136" customFormat="1" ht="96.6" customHeight="1" x14ac:dyDescent="0.3">
      <c r="A110" s="147" t="s">
        <v>364</v>
      </c>
      <c r="B110" s="171" t="s">
        <v>198</v>
      </c>
      <c r="C110" s="173" t="s">
        <v>4</v>
      </c>
      <c r="D110" s="155" t="s">
        <v>363</v>
      </c>
      <c r="E110" s="155" t="s">
        <v>366</v>
      </c>
      <c r="F110" s="155" t="s">
        <v>199</v>
      </c>
      <c r="G110" s="155"/>
      <c r="H110" s="156">
        <v>2081.4</v>
      </c>
      <c r="I110" s="172"/>
      <c r="J110" s="172"/>
      <c r="K110" s="172"/>
      <c r="L110" s="172"/>
      <c r="N110" s="10"/>
    </row>
    <row r="111" spans="1:193" s="121" customFormat="1" ht="36.950000000000003" customHeight="1" x14ac:dyDescent="0.3">
      <c r="A111" s="147" t="s">
        <v>364</v>
      </c>
      <c r="B111" s="170" t="s">
        <v>210</v>
      </c>
      <c r="C111" s="173" t="s">
        <v>4</v>
      </c>
      <c r="D111" s="155" t="s">
        <v>363</v>
      </c>
      <c r="E111" s="155" t="s">
        <v>366</v>
      </c>
      <c r="F111" s="155" t="s">
        <v>211</v>
      </c>
      <c r="G111" s="155"/>
      <c r="H111" s="156">
        <v>153</v>
      </c>
      <c r="I111" s="198"/>
      <c r="J111" s="198"/>
      <c r="K111" s="198"/>
      <c r="L111" s="198"/>
      <c r="M111" s="136"/>
    </row>
    <row r="112" spans="1:193" s="174" customFormat="1" ht="92.1" customHeight="1" x14ac:dyDescent="0.3">
      <c r="A112" s="155" t="s">
        <v>367</v>
      </c>
      <c r="B112" s="209" t="s">
        <v>368</v>
      </c>
      <c r="C112" s="155" t="s">
        <v>4</v>
      </c>
      <c r="D112" s="155" t="s">
        <v>363</v>
      </c>
      <c r="E112" s="155" t="s">
        <v>369</v>
      </c>
      <c r="F112" s="147"/>
      <c r="G112" s="147"/>
      <c r="H112" s="149">
        <f>H113</f>
        <v>3858.2</v>
      </c>
      <c r="I112" s="150" t="e">
        <f>I113</f>
        <v>#REF!</v>
      </c>
      <c r="J112" s="150" t="e">
        <f>J113</f>
        <v>#REF!</v>
      </c>
      <c r="K112" s="150" t="e">
        <f>K113</f>
        <v>#REF!</v>
      </c>
      <c r="L112" s="150" t="e">
        <f>L113</f>
        <v>#REF!</v>
      </c>
      <c r="M112" s="136">
        <f>'[1]Ропись 2014'!H246</f>
        <v>4003.8</v>
      </c>
      <c r="N112" s="210">
        <f>H112-M112</f>
        <v>-145.60000000000036</v>
      </c>
    </row>
    <row r="113" spans="1:24" s="174" customFormat="1" ht="24.6" customHeight="1" x14ac:dyDescent="0.3">
      <c r="A113" s="147" t="s">
        <v>367</v>
      </c>
      <c r="B113" s="166" t="s">
        <v>212</v>
      </c>
      <c r="C113" s="173" t="s">
        <v>4</v>
      </c>
      <c r="D113" s="155" t="s">
        <v>363</v>
      </c>
      <c r="E113" s="155" t="s">
        <v>369</v>
      </c>
      <c r="F113" s="155" t="s">
        <v>213</v>
      </c>
      <c r="G113" s="155"/>
      <c r="H113" s="156">
        <v>3858.2</v>
      </c>
      <c r="I113" s="157" t="e">
        <f>#REF!</f>
        <v>#REF!</v>
      </c>
      <c r="J113" s="157" t="e">
        <f>#REF!</f>
        <v>#REF!</v>
      </c>
      <c r="K113" s="157" t="e">
        <f>#REF!</f>
        <v>#REF!</v>
      </c>
      <c r="L113" s="157" t="e">
        <f>#REF!</f>
        <v>#REF!</v>
      </c>
      <c r="M113" s="136"/>
    </row>
    <row r="114" spans="1:24" s="121" customFormat="1" ht="78" customHeight="1" x14ac:dyDescent="0.3">
      <c r="A114" s="155" t="s">
        <v>370</v>
      </c>
      <c r="B114" s="170" t="s">
        <v>371</v>
      </c>
      <c r="C114" s="173" t="s">
        <v>4</v>
      </c>
      <c r="D114" s="155" t="s">
        <v>363</v>
      </c>
      <c r="E114" s="186" t="s">
        <v>372</v>
      </c>
      <c r="F114" s="155"/>
      <c r="G114" s="155"/>
      <c r="H114" s="156">
        <f>H115</f>
        <v>2507.8000000000002</v>
      </c>
      <c r="I114" s="198" t="e">
        <f>I115</f>
        <v>#REF!</v>
      </c>
      <c r="J114" s="198" t="e">
        <f>J115</f>
        <v>#REF!</v>
      </c>
      <c r="K114" s="198" t="e">
        <f>K115</f>
        <v>#REF!</v>
      </c>
      <c r="L114" s="198" t="e">
        <f>L115</f>
        <v>#REF!</v>
      </c>
      <c r="M114" s="136">
        <v>2596.5</v>
      </c>
      <c r="N114" s="200">
        <f>H114-M114</f>
        <v>-88.699999999999818</v>
      </c>
    </row>
    <row r="115" spans="1:24" s="121" customFormat="1" ht="24.6" customHeight="1" x14ac:dyDescent="0.3">
      <c r="A115" s="147" t="s">
        <v>370</v>
      </c>
      <c r="B115" s="166" t="s">
        <v>212</v>
      </c>
      <c r="C115" s="173" t="s">
        <v>4</v>
      </c>
      <c r="D115" s="155" t="s">
        <v>363</v>
      </c>
      <c r="E115" s="186" t="s">
        <v>372</v>
      </c>
      <c r="F115" s="155" t="s">
        <v>213</v>
      </c>
      <c r="G115" s="155"/>
      <c r="H115" s="156">
        <v>2507.8000000000002</v>
      </c>
      <c r="I115" s="157" t="e">
        <f>#REF!</f>
        <v>#REF!</v>
      </c>
      <c r="J115" s="157" t="e">
        <f>#REF!</f>
        <v>#REF!</v>
      </c>
      <c r="K115" s="157" t="e">
        <f>#REF!</f>
        <v>#REF!</v>
      </c>
      <c r="L115" s="157" t="e">
        <f>#REF!</f>
        <v>#REF!</v>
      </c>
      <c r="M115" s="136"/>
    </row>
    <row r="116" spans="1:24" s="121" customFormat="1" ht="25.5" customHeight="1" x14ac:dyDescent="0.3">
      <c r="A116" s="143" t="s">
        <v>373</v>
      </c>
      <c r="B116" s="201" t="s">
        <v>374</v>
      </c>
      <c r="C116" s="191" t="s">
        <v>4</v>
      </c>
      <c r="D116" s="143" t="s">
        <v>375</v>
      </c>
      <c r="E116" s="197"/>
      <c r="F116" s="143"/>
      <c r="G116" s="143"/>
      <c r="H116" s="145">
        <f>H117</f>
        <v>825</v>
      </c>
      <c r="I116" s="168"/>
      <c r="J116" s="168"/>
      <c r="K116" s="168"/>
      <c r="L116" s="168"/>
      <c r="M116" s="136"/>
      <c r="X116"/>
    </row>
    <row r="117" spans="1:24" s="121" customFormat="1" ht="22.5" customHeight="1" x14ac:dyDescent="0.3">
      <c r="A117" s="147" t="s">
        <v>376</v>
      </c>
      <c r="B117" s="159" t="s">
        <v>377</v>
      </c>
      <c r="C117" s="173" t="s">
        <v>4</v>
      </c>
      <c r="D117" s="155" t="s">
        <v>378</v>
      </c>
      <c r="E117" s="155"/>
      <c r="F117" s="155"/>
      <c r="G117" s="155"/>
      <c r="H117" s="156">
        <f>H118</f>
        <v>825</v>
      </c>
      <c r="I117" s="168"/>
      <c r="J117" s="168"/>
      <c r="K117" s="168"/>
      <c r="L117" s="168"/>
      <c r="M117" s="136"/>
    </row>
    <row r="118" spans="1:24" s="121" customFormat="1" ht="197.1" customHeight="1" x14ac:dyDescent="0.3">
      <c r="A118" s="155" t="s">
        <v>376</v>
      </c>
      <c r="B118" s="171" t="s">
        <v>379</v>
      </c>
      <c r="C118" s="173" t="s">
        <v>4</v>
      </c>
      <c r="D118" s="155" t="s">
        <v>378</v>
      </c>
      <c r="E118" s="155" t="s">
        <v>380</v>
      </c>
      <c r="F118" s="155"/>
      <c r="G118" s="155"/>
      <c r="H118" s="156">
        <f>H119</f>
        <v>825</v>
      </c>
      <c r="I118" s="168"/>
      <c r="J118" s="168"/>
      <c r="K118" s="168"/>
      <c r="L118" s="168"/>
      <c r="M118" s="136"/>
    </row>
    <row r="119" spans="1:24" s="121" customFormat="1" ht="37.5" customHeight="1" x14ac:dyDescent="0.3">
      <c r="A119" s="155" t="s">
        <v>376</v>
      </c>
      <c r="B119" s="170" t="s">
        <v>210</v>
      </c>
      <c r="C119" s="173" t="s">
        <v>4</v>
      </c>
      <c r="D119" s="155" t="s">
        <v>378</v>
      </c>
      <c r="E119" s="155" t="s">
        <v>380</v>
      </c>
      <c r="F119" s="155" t="s">
        <v>211</v>
      </c>
      <c r="G119" s="155"/>
      <c r="H119" s="156">
        <v>825</v>
      </c>
      <c r="I119" s="168"/>
      <c r="J119" s="168"/>
      <c r="K119" s="168"/>
      <c r="L119" s="168"/>
      <c r="M119" s="136"/>
    </row>
    <row r="120" spans="1:24" s="121" customFormat="1" ht="21" hidden="1" customHeight="1" x14ac:dyDescent="0.3">
      <c r="A120" s="155" t="s">
        <v>381</v>
      </c>
      <c r="B120" s="159" t="s">
        <v>382</v>
      </c>
      <c r="C120" s="173" t="s">
        <v>4</v>
      </c>
      <c r="D120" s="155" t="s">
        <v>378</v>
      </c>
      <c r="E120" s="155" t="s">
        <v>380</v>
      </c>
      <c r="F120" s="147" t="s">
        <v>244</v>
      </c>
      <c r="G120" s="147" t="s">
        <v>383</v>
      </c>
      <c r="H120" s="149">
        <f>H121</f>
        <v>1560</v>
      </c>
      <c r="I120" s="168"/>
      <c r="J120" s="168"/>
      <c r="K120" s="168"/>
      <c r="L120" s="168"/>
      <c r="M120" s="136"/>
    </row>
    <row r="121" spans="1:24" s="121" customFormat="1" ht="20.25" hidden="1" customHeight="1" x14ac:dyDescent="0.3">
      <c r="A121" s="162" t="s">
        <v>384</v>
      </c>
      <c r="B121" s="169" t="s">
        <v>385</v>
      </c>
      <c r="C121" s="211" t="s">
        <v>4</v>
      </c>
      <c r="D121" s="162" t="s">
        <v>378</v>
      </c>
      <c r="E121" s="162" t="s">
        <v>380</v>
      </c>
      <c r="F121" s="160" t="s">
        <v>244</v>
      </c>
      <c r="G121" s="160" t="s">
        <v>386</v>
      </c>
      <c r="H121" s="163">
        <v>1560</v>
      </c>
      <c r="I121" s="168"/>
      <c r="J121" s="168"/>
      <c r="K121" s="168"/>
      <c r="L121" s="168"/>
      <c r="M121" s="136"/>
    </row>
    <row r="122" spans="1:24" s="121" customFormat="1" ht="83.45" customHeight="1" x14ac:dyDescent="0.3">
      <c r="A122" s="212" t="s">
        <v>387</v>
      </c>
      <c r="B122" s="213" t="s">
        <v>388</v>
      </c>
      <c r="C122" s="143" t="s">
        <v>182</v>
      </c>
      <c r="D122" s="143"/>
      <c r="E122" s="143"/>
      <c r="F122" s="143"/>
      <c r="G122" s="143"/>
      <c r="H122" s="145">
        <f>H123</f>
        <v>6396.2000000000016</v>
      </c>
      <c r="I122" s="168"/>
      <c r="J122" s="168"/>
      <c r="K122" s="168"/>
      <c r="L122" s="168"/>
      <c r="M122" s="136"/>
      <c r="N122" s="200"/>
    </row>
    <row r="123" spans="1:24" s="121" customFormat="1" ht="20.25" customHeight="1" x14ac:dyDescent="0.3">
      <c r="A123" s="143" t="s">
        <v>389</v>
      </c>
      <c r="B123" s="144" t="s">
        <v>190</v>
      </c>
      <c r="C123" s="143" t="s">
        <v>182</v>
      </c>
      <c r="D123" s="143" t="s">
        <v>191</v>
      </c>
      <c r="E123" s="143"/>
      <c r="F123" s="143"/>
      <c r="G123" s="143"/>
      <c r="H123" s="145">
        <f>H124+H127</f>
        <v>6396.2000000000016</v>
      </c>
      <c r="I123" s="168"/>
      <c r="J123" s="168"/>
      <c r="K123" s="168"/>
      <c r="L123" s="168"/>
      <c r="M123" s="136"/>
    </row>
    <row r="124" spans="1:24" s="121" customFormat="1" ht="54" customHeight="1" x14ac:dyDescent="0.3">
      <c r="A124" s="155" t="s">
        <v>390</v>
      </c>
      <c r="B124" s="158" t="s">
        <v>391</v>
      </c>
      <c r="C124" s="155" t="s">
        <v>182</v>
      </c>
      <c r="D124" s="155" t="s">
        <v>392</v>
      </c>
      <c r="E124" s="155"/>
      <c r="F124" s="155"/>
      <c r="G124" s="155"/>
      <c r="H124" s="149">
        <f>H125</f>
        <v>1044.8</v>
      </c>
      <c r="I124" s="168"/>
      <c r="J124" s="168"/>
      <c r="K124" s="168"/>
      <c r="L124" s="168"/>
      <c r="M124" s="136"/>
    </row>
    <row r="125" spans="1:24" s="121" customFormat="1" ht="37.5" customHeight="1" x14ac:dyDescent="0.3">
      <c r="A125" s="155" t="s">
        <v>393</v>
      </c>
      <c r="B125" s="153" t="s">
        <v>394</v>
      </c>
      <c r="C125" s="155" t="s">
        <v>182</v>
      </c>
      <c r="D125" s="155" t="s">
        <v>392</v>
      </c>
      <c r="E125" s="155" t="s">
        <v>395</v>
      </c>
      <c r="F125" s="155"/>
      <c r="G125" s="155"/>
      <c r="H125" s="156">
        <f>H126</f>
        <v>1044.8</v>
      </c>
      <c r="I125" s="168"/>
      <c r="J125" s="168"/>
      <c r="K125" s="168"/>
      <c r="L125" s="168"/>
      <c r="M125" s="136"/>
    </row>
    <row r="126" spans="1:24" s="121" customFormat="1" ht="69.599999999999994" customHeight="1" x14ac:dyDescent="0.3">
      <c r="A126" s="155" t="s">
        <v>393</v>
      </c>
      <c r="B126" s="171" t="s">
        <v>198</v>
      </c>
      <c r="C126" s="155" t="s">
        <v>182</v>
      </c>
      <c r="D126" s="155" t="s">
        <v>392</v>
      </c>
      <c r="E126" s="155" t="s">
        <v>395</v>
      </c>
      <c r="F126" s="155" t="s">
        <v>199</v>
      </c>
      <c r="G126" s="155"/>
      <c r="H126" s="156">
        <v>1044.8</v>
      </c>
      <c r="I126" s="168"/>
      <c r="J126" s="168"/>
      <c r="K126" s="168"/>
      <c r="L126" s="168"/>
      <c r="M126" s="136"/>
    </row>
    <row r="127" spans="1:24" s="121" customFormat="1" ht="70.5" customHeight="1" x14ac:dyDescent="0.3">
      <c r="A127" s="147" t="s">
        <v>396</v>
      </c>
      <c r="B127" s="159" t="s">
        <v>397</v>
      </c>
      <c r="C127" s="155" t="s">
        <v>182</v>
      </c>
      <c r="D127" s="147" t="s">
        <v>398</v>
      </c>
      <c r="E127" s="147"/>
      <c r="F127" s="147"/>
      <c r="G127" s="147"/>
      <c r="H127" s="149">
        <f>H130+H128</f>
        <v>5351.4000000000015</v>
      </c>
      <c r="I127" s="168"/>
      <c r="J127" s="168"/>
      <c r="K127" s="168"/>
      <c r="L127" s="168"/>
      <c r="M127" s="136"/>
    </row>
    <row r="128" spans="1:24" s="121" customFormat="1" ht="38.450000000000003" customHeight="1" x14ac:dyDescent="0.3">
      <c r="A128" s="147" t="s">
        <v>396</v>
      </c>
      <c r="B128" s="159" t="s">
        <v>399</v>
      </c>
      <c r="C128" s="155" t="s">
        <v>182</v>
      </c>
      <c r="D128" s="147" t="s">
        <v>398</v>
      </c>
      <c r="E128" s="147" t="s">
        <v>400</v>
      </c>
      <c r="F128" s="147"/>
      <c r="G128" s="147"/>
      <c r="H128" s="149">
        <f>H129</f>
        <v>117.6</v>
      </c>
      <c r="I128" s="168"/>
      <c r="J128" s="168"/>
      <c r="K128" s="168"/>
      <c r="L128" s="168"/>
      <c r="M128" s="136"/>
    </row>
    <row r="129" spans="1:24" s="121" customFormat="1" ht="89.45" customHeight="1" x14ac:dyDescent="0.3">
      <c r="A129" s="147" t="s">
        <v>396</v>
      </c>
      <c r="B129" s="171" t="s">
        <v>198</v>
      </c>
      <c r="C129" s="155" t="s">
        <v>182</v>
      </c>
      <c r="D129" s="147" t="s">
        <v>398</v>
      </c>
      <c r="E129" s="147" t="s">
        <v>400</v>
      </c>
      <c r="F129" s="147" t="s">
        <v>199</v>
      </c>
      <c r="G129" s="147"/>
      <c r="H129" s="149">
        <v>117.6</v>
      </c>
      <c r="I129" s="168"/>
      <c r="J129" s="168"/>
      <c r="K129" s="168"/>
      <c r="L129" s="168"/>
      <c r="M129" s="136"/>
    </row>
    <row r="130" spans="1:24" s="121" customFormat="1" ht="36.950000000000003" customHeight="1" x14ac:dyDescent="0.3">
      <c r="A130" s="147" t="s">
        <v>401</v>
      </c>
      <c r="B130" s="159" t="s">
        <v>402</v>
      </c>
      <c r="C130" s="155" t="s">
        <v>182</v>
      </c>
      <c r="D130" s="147" t="s">
        <v>398</v>
      </c>
      <c r="E130" s="147" t="s">
        <v>403</v>
      </c>
      <c r="F130" s="147"/>
      <c r="G130" s="147"/>
      <c r="H130" s="149">
        <f>H131+H132+H133</f>
        <v>5233.8000000000011</v>
      </c>
      <c r="I130" s="168"/>
      <c r="J130" s="168"/>
      <c r="K130" s="168"/>
      <c r="L130" s="168"/>
      <c r="M130" s="136"/>
    </row>
    <row r="131" spans="1:24" s="121" customFormat="1" ht="90.95" customHeight="1" x14ac:dyDescent="0.3">
      <c r="A131" s="147" t="s">
        <v>401</v>
      </c>
      <c r="B131" s="171" t="s">
        <v>198</v>
      </c>
      <c r="C131" s="155" t="s">
        <v>182</v>
      </c>
      <c r="D131" s="147" t="s">
        <v>398</v>
      </c>
      <c r="E131" s="147" t="s">
        <v>403</v>
      </c>
      <c r="F131" s="147" t="s">
        <v>199</v>
      </c>
      <c r="G131" s="147"/>
      <c r="H131" s="149">
        <v>3559.8</v>
      </c>
      <c r="I131" s="168"/>
      <c r="J131" s="168"/>
      <c r="K131" s="168"/>
      <c r="L131" s="168"/>
      <c r="M131" s="136"/>
    </row>
    <row r="132" spans="1:24" s="121" customFormat="1" ht="35.1" customHeight="1" x14ac:dyDescent="0.3">
      <c r="A132" s="147" t="s">
        <v>401</v>
      </c>
      <c r="B132" s="170" t="s">
        <v>210</v>
      </c>
      <c r="C132" s="155" t="s">
        <v>182</v>
      </c>
      <c r="D132" s="147" t="s">
        <v>398</v>
      </c>
      <c r="E132" s="147" t="s">
        <v>403</v>
      </c>
      <c r="F132" s="147" t="s">
        <v>211</v>
      </c>
      <c r="G132" s="147"/>
      <c r="H132" s="149">
        <v>1640.9</v>
      </c>
      <c r="I132" s="168"/>
      <c r="J132" s="168"/>
      <c r="K132" s="168"/>
      <c r="L132" s="168"/>
      <c r="M132" s="136"/>
    </row>
    <row r="133" spans="1:24" s="121" customFormat="1" ht="21.6" customHeight="1" x14ac:dyDescent="0.3">
      <c r="A133" s="147" t="s">
        <v>401</v>
      </c>
      <c r="B133" s="166" t="s">
        <v>214</v>
      </c>
      <c r="C133" s="155" t="s">
        <v>182</v>
      </c>
      <c r="D133" s="147" t="s">
        <v>398</v>
      </c>
      <c r="E133" s="147" t="s">
        <v>403</v>
      </c>
      <c r="F133" s="147" t="s">
        <v>215</v>
      </c>
      <c r="G133" s="147"/>
      <c r="H133" s="149">
        <v>33.1</v>
      </c>
      <c r="I133" s="168"/>
      <c r="J133" s="168"/>
      <c r="K133" s="168"/>
      <c r="L133" s="168"/>
      <c r="M133" s="136"/>
    </row>
    <row r="134" spans="1:24" s="121" customFormat="1" ht="78.599999999999994" customHeight="1" x14ac:dyDescent="0.3">
      <c r="A134" s="143" t="s">
        <v>404</v>
      </c>
      <c r="B134" s="214" t="s">
        <v>405</v>
      </c>
      <c r="C134" s="191" t="s">
        <v>406</v>
      </c>
      <c r="D134" s="143"/>
      <c r="E134" s="197"/>
      <c r="F134" s="143"/>
      <c r="G134" s="143"/>
      <c r="H134" s="145">
        <f>H135</f>
        <v>824.9</v>
      </c>
      <c r="I134" s="165"/>
      <c r="J134" s="165"/>
      <c r="K134" s="165"/>
      <c r="L134" s="165"/>
      <c r="M134" s="136"/>
    </row>
    <row r="135" spans="1:24" s="121" customFormat="1" ht="24.6" customHeight="1" x14ac:dyDescent="0.3">
      <c r="A135" s="143" t="s">
        <v>407</v>
      </c>
      <c r="B135" s="201" t="s">
        <v>190</v>
      </c>
      <c r="C135" s="191" t="s">
        <v>406</v>
      </c>
      <c r="D135" s="143" t="s">
        <v>191</v>
      </c>
      <c r="E135" s="197"/>
      <c r="F135" s="143"/>
      <c r="G135" s="143"/>
      <c r="H135" s="145">
        <f>H144</f>
        <v>824.9</v>
      </c>
      <c r="I135" s="165"/>
      <c r="J135" s="165"/>
      <c r="K135" s="165"/>
      <c r="L135" s="165"/>
      <c r="M135" s="136"/>
    </row>
    <row r="136" spans="1:24" s="174" customFormat="1" ht="18" hidden="1" customHeight="1" x14ac:dyDescent="0.3">
      <c r="A136" s="155" t="s">
        <v>138</v>
      </c>
      <c r="B136" s="215" t="s">
        <v>408</v>
      </c>
      <c r="C136" s="173" t="s">
        <v>406</v>
      </c>
      <c r="D136" s="155" t="s">
        <v>409</v>
      </c>
      <c r="E136" s="186"/>
      <c r="F136" s="155"/>
      <c r="G136" s="155"/>
      <c r="H136" s="156" t="e">
        <f>H137</f>
        <v>#REF!</v>
      </c>
      <c r="I136" s="135"/>
      <c r="J136" s="135"/>
      <c r="K136" s="135"/>
      <c r="L136" s="135"/>
      <c r="M136" s="136"/>
      <c r="X136" s="121"/>
    </row>
    <row r="137" spans="1:24" s="115" customFormat="1" ht="18.75" hidden="1" customHeight="1" x14ac:dyDescent="0.3">
      <c r="A137" s="155" t="s">
        <v>117</v>
      </c>
      <c r="B137" s="184" t="s">
        <v>410</v>
      </c>
      <c r="C137" s="173" t="s">
        <v>406</v>
      </c>
      <c r="D137" s="155" t="s">
        <v>409</v>
      </c>
      <c r="E137" s="186" t="s">
        <v>411</v>
      </c>
      <c r="F137" s="155"/>
      <c r="G137" s="155"/>
      <c r="H137" s="156" t="e">
        <f>H138+H143+#REF!</f>
        <v>#REF!</v>
      </c>
      <c r="I137" s="165"/>
      <c r="J137" s="165"/>
      <c r="K137" s="165"/>
      <c r="L137" s="165"/>
      <c r="M137" s="136"/>
      <c r="X137" s="174"/>
    </row>
    <row r="138" spans="1:24" s="115" customFormat="1" ht="18.75" hidden="1" customHeight="1" x14ac:dyDescent="0.3">
      <c r="A138" s="147" t="s">
        <v>111</v>
      </c>
      <c r="B138" s="166" t="s">
        <v>412</v>
      </c>
      <c r="C138" s="173" t="s">
        <v>406</v>
      </c>
      <c r="D138" s="155" t="s">
        <v>409</v>
      </c>
      <c r="E138" s="186" t="s">
        <v>411</v>
      </c>
      <c r="F138" s="155" t="s">
        <v>413</v>
      </c>
      <c r="G138" s="155"/>
      <c r="H138" s="156">
        <f>H139</f>
        <v>0</v>
      </c>
      <c r="I138" s="165"/>
      <c r="J138" s="165"/>
      <c r="K138" s="165"/>
      <c r="L138" s="165"/>
      <c r="M138" s="136"/>
    </row>
    <row r="139" spans="1:24" s="115" customFormat="1" ht="18.75" hidden="1" customHeight="1" x14ac:dyDescent="0.3">
      <c r="A139" s="147" t="s">
        <v>414</v>
      </c>
      <c r="B139" s="153" t="s">
        <v>415</v>
      </c>
      <c r="C139" s="173" t="s">
        <v>406</v>
      </c>
      <c r="D139" s="155" t="s">
        <v>409</v>
      </c>
      <c r="E139" s="186" t="s">
        <v>411</v>
      </c>
      <c r="F139" s="155" t="s">
        <v>244</v>
      </c>
      <c r="G139" s="155"/>
      <c r="H139" s="156">
        <f>H140</f>
        <v>0</v>
      </c>
      <c r="I139" s="165"/>
      <c r="J139" s="165"/>
      <c r="K139" s="165"/>
      <c r="L139" s="165"/>
      <c r="M139" s="136"/>
    </row>
    <row r="140" spans="1:24" s="115" customFormat="1" ht="18.75" hidden="1" customHeight="1" x14ac:dyDescent="0.3">
      <c r="A140" s="160"/>
      <c r="B140" s="169"/>
      <c r="C140" s="211"/>
      <c r="D140" s="162"/>
      <c r="E140" s="193"/>
      <c r="F140" s="162"/>
      <c r="G140" s="160"/>
      <c r="H140" s="163"/>
      <c r="I140" s="165"/>
      <c r="J140" s="165"/>
      <c r="K140" s="165"/>
      <c r="L140" s="165"/>
      <c r="M140" s="136"/>
    </row>
    <row r="141" spans="1:24" s="174" customFormat="1" ht="18.75" hidden="1" customHeight="1" x14ac:dyDescent="0.3">
      <c r="A141" s="147"/>
      <c r="B141" s="159"/>
      <c r="C141" s="173"/>
      <c r="D141" s="155"/>
      <c r="E141" s="186"/>
      <c r="F141" s="147"/>
      <c r="G141" s="147"/>
      <c r="H141" s="149"/>
      <c r="I141" s="135"/>
      <c r="J141" s="135"/>
      <c r="K141" s="135"/>
      <c r="L141" s="135"/>
      <c r="M141" s="136"/>
      <c r="X141" s="115"/>
    </row>
    <row r="142" spans="1:24" s="174" customFormat="1" ht="17.25" hidden="1" customHeight="1" x14ac:dyDescent="0.3">
      <c r="A142" s="160"/>
      <c r="B142" s="169"/>
      <c r="C142" s="211"/>
      <c r="D142" s="162"/>
      <c r="E142" s="193"/>
      <c r="F142" s="160"/>
      <c r="G142" s="160"/>
      <c r="H142" s="163"/>
      <c r="I142" s="216"/>
      <c r="J142" s="216"/>
      <c r="K142" s="216"/>
      <c r="L142" s="216"/>
      <c r="M142" s="136"/>
    </row>
    <row r="143" spans="1:24" s="115" customFormat="1" ht="16.5" hidden="1" customHeight="1" x14ac:dyDescent="0.3">
      <c r="A143" s="160"/>
      <c r="B143" s="169"/>
      <c r="C143" s="211"/>
      <c r="D143" s="162"/>
      <c r="E143" s="193"/>
      <c r="F143" s="160"/>
      <c r="G143" s="160"/>
      <c r="H143" s="163"/>
      <c r="I143" s="165"/>
      <c r="J143" s="165"/>
      <c r="K143" s="165"/>
      <c r="L143" s="165"/>
      <c r="M143" s="136"/>
      <c r="X143" s="174"/>
    </row>
    <row r="144" spans="1:24" s="115" customFormat="1" ht="38.1" customHeight="1" x14ac:dyDescent="0.3">
      <c r="A144" s="155" t="s">
        <v>416</v>
      </c>
      <c r="B144" s="166" t="s">
        <v>417</v>
      </c>
      <c r="C144" s="173" t="s">
        <v>406</v>
      </c>
      <c r="D144" s="155" t="s">
        <v>409</v>
      </c>
      <c r="E144" s="186"/>
      <c r="F144" s="155"/>
      <c r="G144" s="155"/>
      <c r="H144" s="156">
        <f>H145</f>
        <v>824.9</v>
      </c>
      <c r="I144" s="168"/>
      <c r="J144" s="168"/>
      <c r="K144" s="168"/>
      <c r="L144" s="168"/>
      <c r="M144" s="136"/>
    </row>
    <row r="145" spans="1:24" s="115" customFormat="1" ht="54.95" customHeight="1" x14ac:dyDescent="0.3">
      <c r="A145" s="155" t="s">
        <v>418</v>
      </c>
      <c r="B145" s="166" t="s">
        <v>419</v>
      </c>
      <c r="C145" s="173" t="s">
        <v>406</v>
      </c>
      <c r="D145" s="155" t="s">
        <v>409</v>
      </c>
      <c r="E145" s="186" t="s">
        <v>420</v>
      </c>
      <c r="F145" s="155"/>
      <c r="G145" s="155"/>
      <c r="H145" s="156">
        <f>H146+H147</f>
        <v>824.9</v>
      </c>
      <c r="I145" s="168"/>
      <c r="J145" s="168"/>
      <c r="K145" s="168"/>
      <c r="L145" s="168"/>
      <c r="M145" s="136"/>
    </row>
    <row r="146" spans="1:24" s="115" customFormat="1" ht="89.45" customHeight="1" x14ac:dyDescent="0.3">
      <c r="A146" s="155" t="s">
        <v>418</v>
      </c>
      <c r="B146" s="171" t="s">
        <v>198</v>
      </c>
      <c r="C146" s="173" t="s">
        <v>406</v>
      </c>
      <c r="D146" s="155" t="s">
        <v>409</v>
      </c>
      <c r="E146" s="186" t="s">
        <v>420</v>
      </c>
      <c r="F146" s="155" t="s">
        <v>199</v>
      </c>
      <c r="G146" s="155"/>
      <c r="H146" s="156">
        <v>823.9</v>
      </c>
      <c r="I146" s="168"/>
      <c r="J146" s="168"/>
      <c r="K146" s="168"/>
      <c r="L146" s="168"/>
      <c r="M146" s="136"/>
    </row>
    <row r="147" spans="1:24" s="115" customFormat="1" ht="23.1" customHeight="1" x14ac:dyDescent="0.3">
      <c r="A147" s="155" t="s">
        <v>421</v>
      </c>
      <c r="B147" s="166" t="s">
        <v>214</v>
      </c>
      <c r="C147" s="173" t="s">
        <v>406</v>
      </c>
      <c r="D147" s="155" t="s">
        <v>409</v>
      </c>
      <c r="E147" s="186" t="s">
        <v>420</v>
      </c>
      <c r="F147" s="155" t="s">
        <v>215</v>
      </c>
      <c r="G147" s="155"/>
      <c r="H147" s="156">
        <v>1</v>
      </c>
      <c r="I147" s="168"/>
      <c r="J147" s="168"/>
      <c r="K147" s="168"/>
      <c r="L147" s="168"/>
      <c r="M147" s="136"/>
    </row>
    <row r="148" spans="1:24" s="115" customFormat="1" ht="21.75" hidden="1" customHeight="1" x14ac:dyDescent="0.3">
      <c r="A148" s="155"/>
      <c r="B148" s="159"/>
      <c r="C148" s="173"/>
      <c r="D148" s="155"/>
      <c r="E148" s="155"/>
      <c r="F148" s="155"/>
      <c r="G148" s="155"/>
      <c r="H148" s="156"/>
      <c r="I148" s="168"/>
      <c r="J148" s="168"/>
      <c r="K148" s="168"/>
      <c r="L148" s="168"/>
      <c r="M148" s="136"/>
    </row>
    <row r="149" spans="1:24" s="115" customFormat="1" ht="23.25" hidden="1" customHeight="1" x14ac:dyDescent="0.3">
      <c r="A149" s="162"/>
      <c r="B149" s="169"/>
      <c r="C149" s="211"/>
      <c r="D149" s="162"/>
      <c r="E149" s="162"/>
      <c r="F149" s="162"/>
      <c r="G149" s="162"/>
      <c r="H149" s="217"/>
      <c r="I149" s="168"/>
      <c r="J149" s="168"/>
      <c r="K149" s="168"/>
      <c r="L149" s="168"/>
      <c r="M149" s="136"/>
    </row>
    <row r="150" spans="1:24" s="115" customFormat="1" ht="21.75" hidden="1" customHeight="1" x14ac:dyDescent="0.3">
      <c r="A150" s="155"/>
      <c r="B150" s="159"/>
      <c r="C150" s="173"/>
      <c r="D150" s="155"/>
      <c r="E150" s="155"/>
      <c r="F150" s="155"/>
      <c r="G150" s="155"/>
      <c r="H150" s="156"/>
      <c r="I150" s="168"/>
      <c r="J150" s="168"/>
      <c r="K150" s="168"/>
      <c r="L150" s="168"/>
      <c r="M150" s="136"/>
    </row>
    <row r="151" spans="1:24" s="115" customFormat="1" ht="21.6" hidden="1" customHeight="1" x14ac:dyDescent="0.3">
      <c r="A151" s="155" t="s">
        <v>422</v>
      </c>
      <c r="B151" s="170" t="s">
        <v>382</v>
      </c>
      <c r="C151" s="173" t="s">
        <v>354</v>
      </c>
      <c r="D151" s="155" t="s">
        <v>354</v>
      </c>
      <c r="E151" s="155" t="s">
        <v>357</v>
      </c>
      <c r="F151" s="155" t="s">
        <v>244</v>
      </c>
      <c r="G151" s="155" t="s">
        <v>383</v>
      </c>
      <c r="H151" s="156" t="e">
        <f>H152</f>
        <v>#REF!</v>
      </c>
      <c r="I151" s="218"/>
      <c r="J151" s="218"/>
      <c r="K151" s="218"/>
      <c r="L151" s="218"/>
      <c r="M151" s="136"/>
    </row>
    <row r="152" spans="1:24" s="115" customFormat="1" ht="20.100000000000001" hidden="1" customHeight="1" x14ac:dyDescent="0.3">
      <c r="A152" s="162" t="s">
        <v>423</v>
      </c>
      <c r="B152" s="219" t="s">
        <v>385</v>
      </c>
      <c r="C152" s="211" t="s">
        <v>354</v>
      </c>
      <c r="D152" s="162" t="s">
        <v>354</v>
      </c>
      <c r="E152" s="162" t="s">
        <v>357</v>
      </c>
      <c r="F152" s="162" t="s">
        <v>244</v>
      </c>
      <c r="G152" s="162" t="s">
        <v>386</v>
      </c>
      <c r="H152" s="217" t="e">
        <f>#REF!</f>
        <v>#REF!</v>
      </c>
      <c r="I152" s="218"/>
      <c r="J152" s="218"/>
      <c r="K152" s="218"/>
      <c r="L152" s="218"/>
      <c r="M152" s="136"/>
    </row>
    <row r="153" spans="1:24" s="115" customFormat="1" ht="22.5" hidden="1" customHeight="1" x14ac:dyDescent="0.3">
      <c r="A153" s="155" t="s">
        <v>424</v>
      </c>
      <c r="B153" s="170" t="s">
        <v>181</v>
      </c>
      <c r="C153" s="173" t="s">
        <v>354</v>
      </c>
      <c r="D153" s="155" t="s">
        <v>354</v>
      </c>
      <c r="E153" s="155" t="s">
        <v>357</v>
      </c>
      <c r="F153" s="155" t="s">
        <v>244</v>
      </c>
      <c r="G153" s="155" t="s">
        <v>186</v>
      </c>
      <c r="H153" s="156">
        <v>123</v>
      </c>
      <c r="I153" s="218"/>
      <c r="J153" s="218"/>
      <c r="K153" s="218"/>
      <c r="L153" s="218"/>
      <c r="M153" s="136"/>
    </row>
    <row r="154" spans="1:24" s="120" customFormat="1" ht="21" customHeight="1" x14ac:dyDescent="0.25">
      <c r="A154" s="220"/>
      <c r="B154" s="221" t="s">
        <v>425</v>
      </c>
      <c r="C154" s="222"/>
      <c r="D154" s="223"/>
      <c r="E154" s="223"/>
      <c r="F154" s="223"/>
      <c r="G154" s="223"/>
      <c r="H154" s="224">
        <f>H12+H122+H134</f>
        <v>52159.000000000007</v>
      </c>
      <c r="I154" s="225" t="e">
        <f>#REF!+I12+#REF!+#REF!</f>
        <v>#REF!</v>
      </c>
      <c r="J154" s="225" t="e">
        <f>#REF!+J12+#REF!+#REF!</f>
        <v>#REF!</v>
      </c>
      <c r="K154" s="225" t="e">
        <f>#REF!+K12+#REF!+#REF!</f>
        <v>#REF!</v>
      </c>
      <c r="L154" s="225" t="e">
        <f>#REF!+L12+#REF!+#REF!</f>
        <v>#REF!</v>
      </c>
      <c r="M154" s="136"/>
      <c r="X154" s="115"/>
    </row>
    <row r="155" spans="1:24" s="230" customFormat="1" ht="20.45" customHeight="1" x14ac:dyDescent="0.25">
      <c r="A155" s="226"/>
      <c r="B155" s="227"/>
      <c r="C155" s="227"/>
      <c r="D155" s="226"/>
      <c r="E155" s="226"/>
      <c r="F155" s="226"/>
      <c r="G155" s="226"/>
      <c r="H155" s="228"/>
      <c r="I155" s="229"/>
      <c r="K155" s="231"/>
      <c r="M155" s="232"/>
      <c r="N155" s="233"/>
      <c r="X155" s="120"/>
    </row>
    <row r="156" spans="1:24" ht="23.25" x14ac:dyDescent="0.35">
      <c r="G156" s="11"/>
      <c r="H156" s="237"/>
      <c r="I156" s="200"/>
      <c r="M156" s="238"/>
      <c r="X156" s="230"/>
    </row>
    <row r="157" spans="1:24" ht="15.75" x14ac:dyDescent="0.25">
      <c r="H157" s="239"/>
      <c r="I157" s="240"/>
      <c r="J157" s="119"/>
      <c r="K157" s="119"/>
      <c r="L157" s="119"/>
    </row>
    <row r="158" spans="1:24" ht="23.25" x14ac:dyDescent="0.35">
      <c r="G158" s="241" t="s">
        <v>426</v>
      </c>
      <c r="H158" s="242"/>
      <c r="I158" s="95"/>
      <c r="J158" s="243"/>
      <c r="K158" s="244"/>
      <c r="L158" s="244"/>
    </row>
    <row r="159" spans="1:24" ht="18" x14ac:dyDescent="0.25">
      <c r="G159" s="245"/>
      <c r="H159" s="244"/>
      <c r="I159" s="246"/>
      <c r="J159" s="247"/>
      <c r="K159" s="247"/>
      <c r="L159" s="247"/>
    </row>
    <row r="160" spans="1:24" ht="18" x14ac:dyDescent="0.25">
      <c r="H160" s="11"/>
      <c r="I160" s="10"/>
    </row>
    <row r="161" spans="1:24" ht="18" x14ac:dyDescent="0.25">
      <c r="H161" s="11"/>
      <c r="I161" s="10"/>
      <c r="J161" s="11"/>
      <c r="K161" s="244"/>
      <c r="L161" s="244"/>
    </row>
    <row r="162" spans="1:24" ht="18" x14ac:dyDescent="0.25">
      <c r="H162" s="244"/>
      <c r="I162" s="10"/>
      <c r="J162" s="11"/>
      <c r="K162" s="11"/>
      <c r="L162" s="244"/>
    </row>
    <row r="163" spans="1:24" ht="18" x14ac:dyDescent="0.25">
      <c r="I163" s="10"/>
      <c r="J163" s="11"/>
      <c r="K163" s="11"/>
      <c r="L163" s="11"/>
    </row>
    <row r="164" spans="1:24" s="235" customFormat="1" ht="18" x14ac:dyDescent="0.25">
      <c r="A164" s="234"/>
      <c r="B164" s="248"/>
      <c r="D164" s="236"/>
      <c r="E164" s="236"/>
      <c r="F164" s="236"/>
      <c r="G164" s="236"/>
      <c r="H164" s="1"/>
      <c r="I164" s="10"/>
      <c r="J164" s="11"/>
      <c r="K164" s="11"/>
      <c r="L164" s="1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1:24" x14ac:dyDescent="0.2">
      <c r="J165" s="244"/>
      <c r="K165" s="244"/>
      <c r="L165" s="244"/>
      <c r="X165" s="235"/>
    </row>
  </sheetData>
  <mergeCells count="6">
    <mergeCell ref="A8:H8"/>
    <mergeCell ref="E2:H2"/>
    <mergeCell ref="E3:H3"/>
    <mergeCell ref="E4:H4"/>
    <mergeCell ref="B5:H5"/>
    <mergeCell ref="E6:H6"/>
  </mergeCells>
  <pageMargins left="0.39370078740157483" right="0" top="0.15748031496062992" bottom="0.15748031496062992" header="0.39370078740157483" footer="0.19685039370078741"/>
  <pageSetup scale="64" orientation="portrait" r:id="rId1"/>
  <headerFooter alignWithMargins="0"/>
  <rowBreaks count="6" manualBreakCount="6">
    <brk id="33" max="10" man="1"/>
    <brk id="56" max="10" man="1"/>
    <brk id="84" max="10" man="1"/>
    <brk id="106" max="10" man="1"/>
    <brk id="126" max="10" man="1"/>
    <brk id="15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28"/>
  <sheetViews>
    <sheetView tabSelected="1" view="pageBreakPreview" zoomScale="70" zoomScaleNormal="70" zoomScaleSheetLayoutView="70" workbookViewId="0">
      <selection activeCell="A8" sqref="A8"/>
    </sheetView>
  </sheetViews>
  <sheetFormatPr defaultColWidth="9.140625" defaultRowHeight="12.75" x14ac:dyDescent="0.2"/>
  <cols>
    <col min="1" max="1" width="13" style="234" customWidth="1"/>
    <col min="2" max="2" width="71.42578125" style="235" customWidth="1"/>
    <col min="3" max="3" width="12.85546875" style="236" customWidth="1"/>
    <col min="4" max="4" width="17.85546875" style="236" customWidth="1"/>
    <col min="5" max="5" width="15.140625" style="236" customWidth="1"/>
    <col min="6" max="6" width="14.140625" style="236" hidden="1" customWidth="1"/>
    <col min="7" max="7" width="18.42578125" style="1" customWidth="1"/>
    <col min="8" max="8" width="14.42578125" style="1" hidden="1" customWidth="1"/>
    <col min="9" max="9" width="13.42578125" style="1" hidden="1" customWidth="1"/>
    <col min="10" max="10" width="12.5703125" style="1" hidden="1" customWidth="1"/>
    <col min="11" max="11" width="13.5703125" style="1" hidden="1" customWidth="1"/>
    <col min="12" max="12" width="13.42578125" style="1" customWidth="1"/>
    <col min="13" max="13" width="12.42578125" style="1" bestFit="1" customWidth="1"/>
    <col min="14" max="20" width="0" style="1" hidden="1" customWidth="1"/>
    <col min="21" max="256" width="9.140625" style="1"/>
    <col min="257" max="257" width="13" style="1" customWidth="1"/>
    <col min="258" max="258" width="71.42578125" style="1" customWidth="1"/>
    <col min="259" max="259" width="12.85546875" style="1" customWidth="1"/>
    <col min="260" max="260" width="17.85546875" style="1" customWidth="1"/>
    <col min="261" max="261" width="15.140625" style="1" customWidth="1"/>
    <col min="262" max="262" width="0" style="1" hidden="1" customWidth="1"/>
    <col min="263" max="263" width="18.42578125" style="1" customWidth="1"/>
    <col min="264" max="267" width="0" style="1" hidden="1" customWidth="1"/>
    <col min="268" max="268" width="13.42578125" style="1" customWidth="1"/>
    <col min="269" max="269" width="12.42578125" style="1" bestFit="1" customWidth="1"/>
    <col min="270" max="276" width="0" style="1" hidden="1" customWidth="1"/>
    <col min="277" max="512" width="9.140625" style="1"/>
    <col min="513" max="513" width="13" style="1" customWidth="1"/>
    <col min="514" max="514" width="71.42578125" style="1" customWidth="1"/>
    <col min="515" max="515" width="12.85546875" style="1" customWidth="1"/>
    <col min="516" max="516" width="17.85546875" style="1" customWidth="1"/>
    <col min="517" max="517" width="15.140625" style="1" customWidth="1"/>
    <col min="518" max="518" width="0" style="1" hidden="1" customWidth="1"/>
    <col min="519" max="519" width="18.42578125" style="1" customWidth="1"/>
    <col min="520" max="523" width="0" style="1" hidden="1" customWidth="1"/>
    <col min="524" max="524" width="13.42578125" style="1" customWidth="1"/>
    <col min="525" max="525" width="12.42578125" style="1" bestFit="1" customWidth="1"/>
    <col min="526" max="532" width="0" style="1" hidden="1" customWidth="1"/>
    <col min="533" max="768" width="9.140625" style="1"/>
    <col min="769" max="769" width="13" style="1" customWidth="1"/>
    <col min="770" max="770" width="71.42578125" style="1" customWidth="1"/>
    <col min="771" max="771" width="12.85546875" style="1" customWidth="1"/>
    <col min="772" max="772" width="17.85546875" style="1" customWidth="1"/>
    <col min="773" max="773" width="15.140625" style="1" customWidth="1"/>
    <col min="774" max="774" width="0" style="1" hidden="1" customWidth="1"/>
    <col min="775" max="775" width="18.42578125" style="1" customWidth="1"/>
    <col min="776" max="779" width="0" style="1" hidden="1" customWidth="1"/>
    <col min="780" max="780" width="13.42578125" style="1" customWidth="1"/>
    <col min="781" max="781" width="12.42578125" style="1" bestFit="1" customWidth="1"/>
    <col min="782" max="788" width="0" style="1" hidden="1" customWidth="1"/>
    <col min="789" max="1024" width="9.140625" style="1"/>
    <col min="1025" max="1025" width="13" style="1" customWidth="1"/>
    <col min="1026" max="1026" width="71.42578125" style="1" customWidth="1"/>
    <col min="1027" max="1027" width="12.85546875" style="1" customWidth="1"/>
    <col min="1028" max="1028" width="17.85546875" style="1" customWidth="1"/>
    <col min="1029" max="1029" width="15.140625" style="1" customWidth="1"/>
    <col min="1030" max="1030" width="0" style="1" hidden="1" customWidth="1"/>
    <col min="1031" max="1031" width="18.42578125" style="1" customWidth="1"/>
    <col min="1032" max="1035" width="0" style="1" hidden="1" customWidth="1"/>
    <col min="1036" max="1036" width="13.42578125" style="1" customWidth="1"/>
    <col min="1037" max="1037" width="12.42578125" style="1" bestFit="1" customWidth="1"/>
    <col min="1038" max="1044" width="0" style="1" hidden="1" customWidth="1"/>
    <col min="1045" max="1280" width="9.140625" style="1"/>
    <col min="1281" max="1281" width="13" style="1" customWidth="1"/>
    <col min="1282" max="1282" width="71.42578125" style="1" customWidth="1"/>
    <col min="1283" max="1283" width="12.85546875" style="1" customWidth="1"/>
    <col min="1284" max="1284" width="17.85546875" style="1" customWidth="1"/>
    <col min="1285" max="1285" width="15.140625" style="1" customWidth="1"/>
    <col min="1286" max="1286" width="0" style="1" hidden="1" customWidth="1"/>
    <col min="1287" max="1287" width="18.42578125" style="1" customWidth="1"/>
    <col min="1288" max="1291" width="0" style="1" hidden="1" customWidth="1"/>
    <col min="1292" max="1292" width="13.42578125" style="1" customWidth="1"/>
    <col min="1293" max="1293" width="12.42578125" style="1" bestFit="1" customWidth="1"/>
    <col min="1294" max="1300" width="0" style="1" hidden="1" customWidth="1"/>
    <col min="1301" max="1536" width="9.140625" style="1"/>
    <col min="1537" max="1537" width="13" style="1" customWidth="1"/>
    <col min="1538" max="1538" width="71.42578125" style="1" customWidth="1"/>
    <col min="1539" max="1539" width="12.85546875" style="1" customWidth="1"/>
    <col min="1540" max="1540" width="17.85546875" style="1" customWidth="1"/>
    <col min="1541" max="1541" width="15.140625" style="1" customWidth="1"/>
    <col min="1542" max="1542" width="0" style="1" hidden="1" customWidth="1"/>
    <col min="1543" max="1543" width="18.42578125" style="1" customWidth="1"/>
    <col min="1544" max="1547" width="0" style="1" hidden="1" customWidth="1"/>
    <col min="1548" max="1548" width="13.42578125" style="1" customWidth="1"/>
    <col min="1549" max="1549" width="12.42578125" style="1" bestFit="1" customWidth="1"/>
    <col min="1550" max="1556" width="0" style="1" hidden="1" customWidth="1"/>
    <col min="1557" max="1792" width="9.140625" style="1"/>
    <col min="1793" max="1793" width="13" style="1" customWidth="1"/>
    <col min="1794" max="1794" width="71.42578125" style="1" customWidth="1"/>
    <col min="1795" max="1795" width="12.85546875" style="1" customWidth="1"/>
    <col min="1796" max="1796" width="17.85546875" style="1" customWidth="1"/>
    <col min="1797" max="1797" width="15.140625" style="1" customWidth="1"/>
    <col min="1798" max="1798" width="0" style="1" hidden="1" customWidth="1"/>
    <col min="1799" max="1799" width="18.42578125" style="1" customWidth="1"/>
    <col min="1800" max="1803" width="0" style="1" hidden="1" customWidth="1"/>
    <col min="1804" max="1804" width="13.42578125" style="1" customWidth="1"/>
    <col min="1805" max="1805" width="12.42578125" style="1" bestFit="1" customWidth="1"/>
    <col min="1806" max="1812" width="0" style="1" hidden="1" customWidth="1"/>
    <col min="1813" max="2048" width="9.140625" style="1"/>
    <col min="2049" max="2049" width="13" style="1" customWidth="1"/>
    <col min="2050" max="2050" width="71.42578125" style="1" customWidth="1"/>
    <col min="2051" max="2051" width="12.85546875" style="1" customWidth="1"/>
    <col min="2052" max="2052" width="17.85546875" style="1" customWidth="1"/>
    <col min="2053" max="2053" width="15.140625" style="1" customWidth="1"/>
    <col min="2054" max="2054" width="0" style="1" hidden="1" customWidth="1"/>
    <col min="2055" max="2055" width="18.42578125" style="1" customWidth="1"/>
    <col min="2056" max="2059" width="0" style="1" hidden="1" customWidth="1"/>
    <col min="2060" max="2060" width="13.42578125" style="1" customWidth="1"/>
    <col min="2061" max="2061" width="12.42578125" style="1" bestFit="1" customWidth="1"/>
    <col min="2062" max="2068" width="0" style="1" hidden="1" customWidth="1"/>
    <col min="2069" max="2304" width="9.140625" style="1"/>
    <col min="2305" max="2305" width="13" style="1" customWidth="1"/>
    <col min="2306" max="2306" width="71.42578125" style="1" customWidth="1"/>
    <col min="2307" max="2307" width="12.85546875" style="1" customWidth="1"/>
    <col min="2308" max="2308" width="17.85546875" style="1" customWidth="1"/>
    <col min="2309" max="2309" width="15.140625" style="1" customWidth="1"/>
    <col min="2310" max="2310" width="0" style="1" hidden="1" customWidth="1"/>
    <col min="2311" max="2311" width="18.42578125" style="1" customWidth="1"/>
    <col min="2312" max="2315" width="0" style="1" hidden="1" customWidth="1"/>
    <col min="2316" max="2316" width="13.42578125" style="1" customWidth="1"/>
    <col min="2317" max="2317" width="12.42578125" style="1" bestFit="1" customWidth="1"/>
    <col min="2318" max="2324" width="0" style="1" hidden="1" customWidth="1"/>
    <col min="2325" max="2560" width="9.140625" style="1"/>
    <col min="2561" max="2561" width="13" style="1" customWidth="1"/>
    <col min="2562" max="2562" width="71.42578125" style="1" customWidth="1"/>
    <col min="2563" max="2563" width="12.85546875" style="1" customWidth="1"/>
    <col min="2564" max="2564" width="17.85546875" style="1" customWidth="1"/>
    <col min="2565" max="2565" width="15.140625" style="1" customWidth="1"/>
    <col min="2566" max="2566" width="0" style="1" hidden="1" customWidth="1"/>
    <col min="2567" max="2567" width="18.42578125" style="1" customWidth="1"/>
    <col min="2568" max="2571" width="0" style="1" hidden="1" customWidth="1"/>
    <col min="2572" max="2572" width="13.42578125" style="1" customWidth="1"/>
    <col min="2573" max="2573" width="12.42578125" style="1" bestFit="1" customWidth="1"/>
    <col min="2574" max="2580" width="0" style="1" hidden="1" customWidth="1"/>
    <col min="2581" max="2816" width="9.140625" style="1"/>
    <col min="2817" max="2817" width="13" style="1" customWidth="1"/>
    <col min="2818" max="2818" width="71.42578125" style="1" customWidth="1"/>
    <col min="2819" max="2819" width="12.85546875" style="1" customWidth="1"/>
    <col min="2820" max="2820" width="17.85546875" style="1" customWidth="1"/>
    <col min="2821" max="2821" width="15.140625" style="1" customWidth="1"/>
    <col min="2822" max="2822" width="0" style="1" hidden="1" customWidth="1"/>
    <col min="2823" max="2823" width="18.42578125" style="1" customWidth="1"/>
    <col min="2824" max="2827" width="0" style="1" hidden="1" customWidth="1"/>
    <col min="2828" max="2828" width="13.42578125" style="1" customWidth="1"/>
    <col min="2829" max="2829" width="12.42578125" style="1" bestFit="1" customWidth="1"/>
    <col min="2830" max="2836" width="0" style="1" hidden="1" customWidth="1"/>
    <col min="2837" max="3072" width="9.140625" style="1"/>
    <col min="3073" max="3073" width="13" style="1" customWidth="1"/>
    <col min="3074" max="3074" width="71.42578125" style="1" customWidth="1"/>
    <col min="3075" max="3075" width="12.85546875" style="1" customWidth="1"/>
    <col min="3076" max="3076" width="17.85546875" style="1" customWidth="1"/>
    <col min="3077" max="3077" width="15.140625" style="1" customWidth="1"/>
    <col min="3078" max="3078" width="0" style="1" hidden="1" customWidth="1"/>
    <col min="3079" max="3079" width="18.42578125" style="1" customWidth="1"/>
    <col min="3080" max="3083" width="0" style="1" hidden="1" customWidth="1"/>
    <col min="3084" max="3084" width="13.42578125" style="1" customWidth="1"/>
    <col min="3085" max="3085" width="12.42578125" style="1" bestFit="1" customWidth="1"/>
    <col min="3086" max="3092" width="0" style="1" hidden="1" customWidth="1"/>
    <col min="3093" max="3328" width="9.140625" style="1"/>
    <col min="3329" max="3329" width="13" style="1" customWidth="1"/>
    <col min="3330" max="3330" width="71.42578125" style="1" customWidth="1"/>
    <col min="3331" max="3331" width="12.85546875" style="1" customWidth="1"/>
    <col min="3332" max="3332" width="17.85546875" style="1" customWidth="1"/>
    <col min="3333" max="3333" width="15.140625" style="1" customWidth="1"/>
    <col min="3334" max="3334" width="0" style="1" hidden="1" customWidth="1"/>
    <col min="3335" max="3335" width="18.42578125" style="1" customWidth="1"/>
    <col min="3336" max="3339" width="0" style="1" hidden="1" customWidth="1"/>
    <col min="3340" max="3340" width="13.42578125" style="1" customWidth="1"/>
    <col min="3341" max="3341" width="12.42578125" style="1" bestFit="1" customWidth="1"/>
    <col min="3342" max="3348" width="0" style="1" hidden="1" customWidth="1"/>
    <col min="3349" max="3584" width="9.140625" style="1"/>
    <col min="3585" max="3585" width="13" style="1" customWidth="1"/>
    <col min="3586" max="3586" width="71.42578125" style="1" customWidth="1"/>
    <col min="3587" max="3587" width="12.85546875" style="1" customWidth="1"/>
    <col min="3588" max="3588" width="17.85546875" style="1" customWidth="1"/>
    <col min="3589" max="3589" width="15.140625" style="1" customWidth="1"/>
    <col min="3590" max="3590" width="0" style="1" hidden="1" customWidth="1"/>
    <col min="3591" max="3591" width="18.42578125" style="1" customWidth="1"/>
    <col min="3592" max="3595" width="0" style="1" hidden="1" customWidth="1"/>
    <col min="3596" max="3596" width="13.42578125" style="1" customWidth="1"/>
    <col min="3597" max="3597" width="12.42578125" style="1" bestFit="1" customWidth="1"/>
    <col min="3598" max="3604" width="0" style="1" hidden="1" customWidth="1"/>
    <col min="3605" max="3840" width="9.140625" style="1"/>
    <col min="3841" max="3841" width="13" style="1" customWidth="1"/>
    <col min="3842" max="3842" width="71.42578125" style="1" customWidth="1"/>
    <col min="3843" max="3843" width="12.85546875" style="1" customWidth="1"/>
    <col min="3844" max="3844" width="17.85546875" style="1" customWidth="1"/>
    <col min="3845" max="3845" width="15.140625" style="1" customWidth="1"/>
    <col min="3846" max="3846" width="0" style="1" hidden="1" customWidth="1"/>
    <col min="3847" max="3847" width="18.42578125" style="1" customWidth="1"/>
    <col min="3848" max="3851" width="0" style="1" hidden="1" customWidth="1"/>
    <col min="3852" max="3852" width="13.42578125" style="1" customWidth="1"/>
    <col min="3853" max="3853" width="12.42578125" style="1" bestFit="1" customWidth="1"/>
    <col min="3854" max="3860" width="0" style="1" hidden="1" customWidth="1"/>
    <col min="3861" max="4096" width="9.140625" style="1"/>
    <col min="4097" max="4097" width="13" style="1" customWidth="1"/>
    <col min="4098" max="4098" width="71.42578125" style="1" customWidth="1"/>
    <col min="4099" max="4099" width="12.85546875" style="1" customWidth="1"/>
    <col min="4100" max="4100" width="17.85546875" style="1" customWidth="1"/>
    <col min="4101" max="4101" width="15.140625" style="1" customWidth="1"/>
    <col min="4102" max="4102" width="0" style="1" hidden="1" customWidth="1"/>
    <col min="4103" max="4103" width="18.42578125" style="1" customWidth="1"/>
    <col min="4104" max="4107" width="0" style="1" hidden="1" customWidth="1"/>
    <col min="4108" max="4108" width="13.42578125" style="1" customWidth="1"/>
    <col min="4109" max="4109" width="12.42578125" style="1" bestFit="1" customWidth="1"/>
    <col min="4110" max="4116" width="0" style="1" hidden="1" customWidth="1"/>
    <col min="4117" max="4352" width="9.140625" style="1"/>
    <col min="4353" max="4353" width="13" style="1" customWidth="1"/>
    <col min="4354" max="4354" width="71.42578125" style="1" customWidth="1"/>
    <col min="4355" max="4355" width="12.85546875" style="1" customWidth="1"/>
    <col min="4356" max="4356" width="17.85546875" style="1" customWidth="1"/>
    <col min="4357" max="4357" width="15.140625" style="1" customWidth="1"/>
    <col min="4358" max="4358" width="0" style="1" hidden="1" customWidth="1"/>
    <col min="4359" max="4359" width="18.42578125" style="1" customWidth="1"/>
    <col min="4360" max="4363" width="0" style="1" hidden="1" customWidth="1"/>
    <col min="4364" max="4364" width="13.42578125" style="1" customWidth="1"/>
    <col min="4365" max="4365" width="12.42578125" style="1" bestFit="1" customWidth="1"/>
    <col min="4366" max="4372" width="0" style="1" hidden="1" customWidth="1"/>
    <col min="4373" max="4608" width="9.140625" style="1"/>
    <col min="4609" max="4609" width="13" style="1" customWidth="1"/>
    <col min="4610" max="4610" width="71.42578125" style="1" customWidth="1"/>
    <col min="4611" max="4611" width="12.85546875" style="1" customWidth="1"/>
    <col min="4612" max="4612" width="17.85546875" style="1" customWidth="1"/>
    <col min="4613" max="4613" width="15.140625" style="1" customWidth="1"/>
    <col min="4614" max="4614" width="0" style="1" hidden="1" customWidth="1"/>
    <col min="4615" max="4615" width="18.42578125" style="1" customWidth="1"/>
    <col min="4616" max="4619" width="0" style="1" hidden="1" customWidth="1"/>
    <col min="4620" max="4620" width="13.42578125" style="1" customWidth="1"/>
    <col min="4621" max="4621" width="12.42578125" style="1" bestFit="1" customWidth="1"/>
    <col min="4622" max="4628" width="0" style="1" hidden="1" customWidth="1"/>
    <col min="4629" max="4864" width="9.140625" style="1"/>
    <col min="4865" max="4865" width="13" style="1" customWidth="1"/>
    <col min="4866" max="4866" width="71.42578125" style="1" customWidth="1"/>
    <col min="4867" max="4867" width="12.85546875" style="1" customWidth="1"/>
    <col min="4868" max="4868" width="17.85546875" style="1" customWidth="1"/>
    <col min="4869" max="4869" width="15.140625" style="1" customWidth="1"/>
    <col min="4870" max="4870" width="0" style="1" hidden="1" customWidth="1"/>
    <col min="4871" max="4871" width="18.42578125" style="1" customWidth="1"/>
    <col min="4872" max="4875" width="0" style="1" hidden="1" customWidth="1"/>
    <col min="4876" max="4876" width="13.42578125" style="1" customWidth="1"/>
    <col min="4877" max="4877" width="12.42578125" style="1" bestFit="1" customWidth="1"/>
    <col min="4878" max="4884" width="0" style="1" hidden="1" customWidth="1"/>
    <col min="4885" max="5120" width="9.140625" style="1"/>
    <col min="5121" max="5121" width="13" style="1" customWidth="1"/>
    <col min="5122" max="5122" width="71.42578125" style="1" customWidth="1"/>
    <col min="5123" max="5123" width="12.85546875" style="1" customWidth="1"/>
    <col min="5124" max="5124" width="17.85546875" style="1" customWidth="1"/>
    <col min="5125" max="5125" width="15.140625" style="1" customWidth="1"/>
    <col min="5126" max="5126" width="0" style="1" hidden="1" customWidth="1"/>
    <col min="5127" max="5127" width="18.42578125" style="1" customWidth="1"/>
    <col min="5128" max="5131" width="0" style="1" hidden="1" customWidth="1"/>
    <col min="5132" max="5132" width="13.42578125" style="1" customWidth="1"/>
    <col min="5133" max="5133" width="12.42578125" style="1" bestFit="1" customWidth="1"/>
    <col min="5134" max="5140" width="0" style="1" hidden="1" customWidth="1"/>
    <col min="5141" max="5376" width="9.140625" style="1"/>
    <col min="5377" max="5377" width="13" style="1" customWidth="1"/>
    <col min="5378" max="5378" width="71.42578125" style="1" customWidth="1"/>
    <col min="5379" max="5379" width="12.85546875" style="1" customWidth="1"/>
    <col min="5380" max="5380" width="17.85546875" style="1" customWidth="1"/>
    <col min="5381" max="5381" width="15.140625" style="1" customWidth="1"/>
    <col min="5382" max="5382" width="0" style="1" hidden="1" customWidth="1"/>
    <col min="5383" max="5383" width="18.42578125" style="1" customWidth="1"/>
    <col min="5384" max="5387" width="0" style="1" hidden="1" customWidth="1"/>
    <col min="5388" max="5388" width="13.42578125" style="1" customWidth="1"/>
    <col min="5389" max="5389" width="12.42578125" style="1" bestFit="1" customWidth="1"/>
    <col min="5390" max="5396" width="0" style="1" hidden="1" customWidth="1"/>
    <col min="5397" max="5632" width="9.140625" style="1"/>
    <col min="5633" max="5633" width="13" style="1" customWidth="1"/>
    <col min="5634" max="5634" width="71.42578125" style="1" customWidth="1"/>
    <col min="5635" max="5635" width="12.85546875" style="1" customWidth="1"/>
    <col min="5636" max="5636" width="17.85546875" style="1" customWidth="1"/>
    <col min="5637" max="5637" width="15.140625" style="1" customWidth="1"/>
    <col min="5638" max="5638" width="0" style="1" hidden="1" customWidth="1"/>
    <col min="5639" max="5639" width="18.42578125" style="1" customWidth="1"/>
    <col min="5640" max="5643" width="0" style="1" hidden="1" customWidth="1"/>
    <col min="5644" max="5644" width="13.42578125" style="1" customWidth="1"/>
    <col min="5645" max="5645" width="12.42578125" style="1" bestFit="1" customWidth="1"/>
    <col min="5646" max="5652" width="0" style="1" hidden="1" customWidth="1"/>
    <col min="5653" max="5888" width="9.140625" style="1"/>
    <col min="5889" max="5889" width="13" style="1" customWidth="1"/>
    <col min="5890" max="5890" width="71.42578125" style="1" customWidth="1"/>
    <col min="5891" max="5891" width="12.85546875" style="1" customWidth="1"/>
    <col min="5892" max="5892" width="17.85546875" style="1" customWidth="1"/>
    <col min="5893" max="5893" width="15.140625" style="1" customWidth="1"/>
    <col min="5894" max="5894" width="0" style="1" hidden="1" customWidth="1"/>
    <col min="5895" max="5895" width="18.42578125" style="1" customWidth="1"/>
    <col min="5896" max="5899" width="0" style="1" hidden="1" customWidth="1"/>
    <col min="5900" max="5900" width="13.42578125" style="1" customWidth="1"/>
    <col min="5901" max="5901" width="12.42578125" style="1" bestFit="1" customWidth="1"/>
    <col min="5902" max="5908" width="0" style="1" hidden="1" customWidth="1"/>
    <col min="5909" max="6144" width="9.140625" style="1"/>
    <col min="6145" max="6145" width="13" style="1" customWidth="1"/>
    <col min="6146" max="6146" width="71.42578125" style="1" customWidth="1"/>
    <col min="6147" max="6147" width="12.85546875" style="1" customWidth="1"/>
    <col min="6148" max="6148" width="17.85546875" style="1" customWidth="1"/>
    <col min="6149" max="6149" width="15.140625" style="1" customWidth="1"/>
    <col min="6150" max="6150" width="0" style="1" hidden="1" customWidth="1"/>
    <col min="6151" max="6151" width="18.42578125" style="1" customWidth="1"/>
    <col min="6152" max="6155" width="0" style="1" hidden="1" customWidth="1"/>
    <col min="6156" max="6156" width="13.42578125" style="1" customWidth="1"/>
    <col min="6157" max="6157" width="12.42578125" style="1" bestFit="1" customWidth="1"/>
    <col min="6158" max="6164" width="0" style="1" hidden="1" customWidth="1"/>
    <col min="6165" max="6400" width="9.140625" style="1"/>
    <col min="6401" max="6401" width="13" style="1" customWidth="1"/>
    <col min="6402" max="6402" width="71.42578125" style="1" customWidth="1"/>
    <col min="6403" max="6403" width="12.85546875" style="1" customWidth="1"/>
    <col min="6404" max="6404" width="17.85546875" style="1" customWidth="1"/>
    <col min="6405" max="6405" width="15.140625" style="1" customWidth="1"/>
    <col min="6406" max="6406" width="0" style="1" hidden="1" customWidth="1"/>
    <col min="6407" max="6407" width="18.42578125" style="1" customWidth="1"/>
    <col min="6408" max="6411" width="0" style="1" hidden="1" customWidth="1"/>
    <col min="6412" max="6412" width="13.42578125" style="1" customWidth="1"/>
    <col min="6413" max="6413" width="12.42578125" style="1" bestFit="1" customWidth="1"/>
    <col min="6414" max="6420" width="0" style="1" hidden="1" customWidth="1"/>
    <col min="6421" max="6656" width="9.140625" style="1"/>
    <col min="6657" max="6657" width="13" style="1" customWidth="1"/>
    <col min="6658" max="6658" width="71.42578125" style="1" customWidth="1"/>
    <col min="6659" max="6659" width="12.85546875" style="1" customWidth="1"/>
    <col min="6660" max="6660" width="17.85546875" style="1" customWidth="1"/>
    <col min="6661" max="6661" width="15.140625" style="1" customWidth="1"/>
    <col min="6662" max="6662" width="0" style="1" hidden="1" customWidth="1"/>
    <col min="6663" max="6663" width="18.42578125" style="1" customWidth="1"/>
    <col min="6664" max="6667" width="0" style="1" hidden="1" customWidth="1"/>
    <col min="6668" max="6668" width="13.42578125" style="1" customWidth="1"/>
    <col min="6669" max="6669" width="12.42578125" style="1" bestFit="1" customWidth="1"/>
    <col min="6670" max="6676" width="0" style="1" hidden="1" customWidth="1"/>
    <col min="6677" max="6912" width="9.140625" style="1"/>
    <col min="6913" max="6913" width="13" style="1" customWidth="1"/>
    <col min="6914" max="6914" width="71.42578125" style="1" customWidth="1"/>
    <col min="6915" max="6915" width="12.85546875" style="1" customWidth="1"/>
    <col min="6916" max="6916" width="17.85546875" style="1" customWidth="1"/>
    <col min="6917" max="6917" width="15.140625" style="1" customWidth="1"/>
    <col min="6918" max="6918" width="0" style="1" hidden="1" customWidth="1"/>
    <col min="6919" max="6919" width="18.42578125" style="1" customWidth="1"/>
    <col min="6920" max="6923" width="0" style="1" hidden="1" customWidth="1"/>
    <col min="6924" max="6924" width="13.42578125" style="1" customWidth="1"/>
    <col min="6925" max="6925" width="12.42578125" style="1" bestFit="1" customWidth="1"/>
    <col min="6926" max="6932" width="0" style="1" hidden="1" customWidth="1"/>
    <col min="6933" max="7168" width="9.140625" style="1"/>
    <col min="7169" max="7169" width="13" style="1" customWidth="1"/>
    <col min="7170" max="7170" width="71.42578125" style="1" customWidth="1"/>
    <col min="7171" max="7171" width="12.85546875" style="1" customWidth="1"/>
    <col min="7172" max="7172" width="17.85546875" style="1" customWidth="1"/>
    <col min="7173" max="7173" width="15.140625" style="1" customWidth="1"/>
    <col min="7174" max="7174" width="0" style="1" hidden="1" customWidth="1"/>
    <col min="7175" max="7175" width="18.42578125" style="1" customWidth="1"/>
    <col min="7176" max="7179" width="0" style="1" hidden="1" customWidth="1"/>
    <col min="7180" max="7180" width="13.42578125" style="1" customWidth="1"/>
    <col min="7181" max="7181" width="12.42578125" style="1" bestFit="1" customWidth="1"/>
    <col min="7182" max="7188" width="0" style="1" hidden="1" customWidth="1"/>
    <col min="7189" max="7424" width="9.140625" style="1"/>
    <col min="7425" max="7425" width="13" style="1" customWidth="1"/>
    <col min="7426" max="7426" width="71.42578125" style="1" customWidth="1"/>
    <col min="7427" max="7427" width="12.85546875" style="1" customWidth="1"/>
    <col min="7428" max="7428" width="17.85546875" style="1" customWidth="1"/>
    <col min="7429" max="7429" width="15.140625" style="1" customWidth="1"/>
    <col min="7430" max="7430" width="0" style="1" hidden="1" customWidth="1"/>
    <col min="7431" max="7431" width="18.42578125" style="1" customWidth="1"/>
    <col min="7432" max="7435" width="0" style="1" hidden="1" customWidth="1"/>
    <col min="7436" max="7436" width="13.42578125" style="1" customWidth="1"/>
    <col min="7437" max="7437" width="12.42578125" style="1" bestFit="1" customWidth="1"/>
    <col min="7438" max="7444" width="0" style="1" hidden="1" customWidth="1"/>
    <col min="7445" max="7680" width="9.140625" style="1"/>
    <col min="7681" max="7681" width="13" style="1" customWidth="1"/>
    <col min="7682" max="7682" width="71.42578125" style="1" customWidth="1"/>
    <col min="7683" max="7683" width="12.85546875" style="1" customWidth="1"/>
    <col min="7684" max="7684" width="17.85546875" style="1" customWidth="1"/>
    <col min="7685" max="7685" width="15.140625" style="1" customWidth="1"/>
    <col min="7686" max="7686" width="0" style="1" hidden="1" customWidth="1"/>
    <col min="7687" max="7687" width="18.42578125" style="1" customWidth="1"/>
    <col min="7688" max="7691" width="0" style="1" hidden="1" customWidth="1"/>
    <col min="7692" max="7692" width="13.42578125" style="1" customWidth="1"/>
    <col min="7693" max="7693" width="12.42578125" style="1" bestFit="1" customWidth="1"/>
    <col min="7694" max="7700" width="0" style="1" hidden="1" customWidth="1"/>
    <col min="7701" max="7936" width="9.140625" style="1"/>
    <col min="7937" max="7937" width="13" style="1" customWidth="1"/>
    <col min="7938" max="7938" width="71.42578125" style="1" customWidth="1"/>
    <col min="7939" max="7939" width="12.85546875" style="1" customWidth="1"/>
    <col min="7940" max="7940" width="17.85546875" style="1" customWidth="1"/>
    <col min="7941" max="7941" width="15.140625" style="1" customWidth="1"/>
    <col min="7942" max="7942" width="0" style="1" hidden="1" customWidth="1"/>
    <col min="7943" max="7943" width="18.42578125" style="1" customWidth="1"/>
    <col min="7944" max="7947" width="0" style="1" hidden="1" customWidth="1"/>
    <col min="7948" max="7948" width="13.42578125" style="1" customWidth="1"/>
    <col min="7949" max="7949" width="12.42578125" style="1" bestFit="1" customWidth="1"/>
    <col min="7950" max="7956" width="0" style="1" hidden="1" customWidth="1"/>
    <col min="7957" max="8192" width="9.140625" style="1"/>
    <col min="8193" max="8193" width="13" style="1" customWidth="1"/>
    <col min="8194" max="8194" width="71.42578125" style="1" customWidth="1"/>
    <col min="8195" max="8195" width="12.85546875" style="1" customWidth="1"/>
    <col min="8196" max="8196" width="17.85546875" style="1" customWidth="1"/>
    <col min="8197" max="8197" width="15.140625" style="1" customWidth="1"/>
    <col min="8198" max="8198" width="0" style="1" hidden="1" customWidth="1"/>
    <col min="8199" max="8199" width="18.42578125" style="1" customWidth="1"/>
    <col min="8200" max="8203" width="0" style="1" hidden="1" customWidth="1"/>
    <col min="8204" max="8204" width="13.42578125" style="1" customWidth="1"/>
    <col min="8205" max="8205" width="12.42578125" style="1" bestFit="1" customWidth="1"/>
    <col min="8206" max="8212" width="0" style="1" hidden="1" customWidth="1"/>
    <col min="8213" max="8448" width="9.140625" style="1"/>
    <col min="8449" max="8449" width="13" style="1" customWidth="1"/>
    <col min="8450" max="8450" width="71.42578125" style="1" customWidth="1"/>
    <col min="8451" max="8451" width="12.85546875" style="1" customWidth="1"/>
    <col min="8452" max="8452" width="17.85546875" style="1" customWidth="1"/>
    <col min="8453" max="8453" width="15.140625" style="1" customWidth="1"/>
    <col min="8454" max="8454" width="0" style="1" hidden="1" customWidth="1"/>
    <col min="8455" max="8455" width="18.42578125" style="1" customWidth="1"/>
    <col min="8456" max="8459" width="0" style="1" hidden="1" customWidth="1"/>
    <col min="8460" max="8460" width="13.42578125" style="1" customWidth="1"/>
    <col min="8461" max="8461" width="12.42578125" style="1" bestFit="1" customWidth="1"/>
    <col min="8462" max="8468" width="0" style="1" hidden="1" customWidth="1"/>
    <col min="8469" max="8704" width="9.140625" style="1"/>
    <col min="8705" max="8705" width="13" style="1" customWidth="1"/>
    <col min="8706" max="8706" width="71.42578125" style="1" customWidth="1"/>
    <col min="8707" max="8707" width="12.85546875" style="1" customWidth="1"/>
    <col min="8708" max="8708" width="17.85546875" style="1" customWidth="1"/>
    <col min="8709" max="8709" width="15.140625" style="1" customWidth="1"/>
    <col min="8710" max="8710" width="0" style="1" hidden="1" customWidth="1"/>
    <col min="8711" max="8711" width="18.42578125" style="1" customWidth="1"/>
    <col min="8712" max="8715" width="0" style="1" hidden="1" customWidth="1"/>
    <col min="8716" max="8716" width="13.42578125" style="1" customWidth="1"/>
    <col min="8717" max="8717" width="12.42578125" style="1" bestFit="1" customWidth="1"/>
    <col min="8718" max="8724" width="0" style="1" hidden="1" customWidth="1"/>
    <col min="8725" max="8960" width="9.140625" style="1"/>
    <col min="8961" max="8961" width="13" style="1" customWidth="1"/>
    <col min="8962" max="8962" width="71.42578125" style="1" customWidth="1"/>
    <col min="8963" max="8963" width="12.85546875" style="1" customWidth="1"/>
    <col min="8964" max="8964" width="17.85546875" style="1" customWidth="1"/>
    <col min="8965" max="8965" width="15.140625" style="1" customWidth="1"/>
    <col min="8966" max="8966" width="0" style="1" hidden="1" customWidth="1"/>
    <col min="8967" max="8967" width="18.42578125" style="1" customWidth="1"/>
    <col min="8968" max="8971" width="0" style="1" hidden="1" customWidth="1"/>
    <col min="8972" max="8972" width="13.42578125" style="1" customWidth="1"/>
    <col min="8973" max="8973" width="12.42578125" style="1" bestFit="1" customWidth="1"/>
    <col min="8974" max="8980" width="0" style="1" hidden="1" customWidth="1"/>
    <col min="8981" max="9216" width="9.140625" style="1"/>
    <col min="9217" max="9217" width="13" style="1" customWidth="1"/>
    <col min="9218" max="9218" width="71.42578125" style="1" customWidth="1"/>
    <col min="9219" max="9219" width="12.85546875" style="1" customWidth="1"/>
    <col min="9220" max="9220" width="17.85546875" style="1" customWidth="1"/>
    <col min="9221" max="9221" width="15.140625" style="1" customWidth="1"/>
    <col min="9222" max="9222" width="0" style="1" hidden="1" customWidth="1"/>
    <col min="9223" max="9223" width="18.42578125" style="1" customWidth="1"/>
    <col min="9224" max="9227" width="0" style="1" hidden="1" customWidth="1"/>
    <col min="9228" max="9228" width="13.42578125" style="1" customWidth="1"/>
    <col min="9229" max="9229" width="12.42578125" style="1" bestFit="1" customWidth="1"/>
    <col min="9230" max="9236" width="0" style="1" hidden="1" customWidth="1"/>
    <col min="9237" max="9472" width="9.140625" style="1"/>
    <col min="9473" max="9473" width="13" style="1" customWidth="1"/>
    <col min="9474" max="9474" width="71.42578125" style="1" customWidth="1"/>
    <col min="9475" max="9475" width="12.85546875" style="1" customWidth="1"/>
    <col min="9476" max="9476" width="17.85546875" style="1" customWidth="1"/>
    <col min="9477" max="9477" width="15.140625" style="1" customWidth="1"/>
    <col min="9478" max="9478" width="0" style="1" hidden="1" customWidth="1"/>
    <col min="9479" max="9479" width="18.42578125" style="1" customWidth="1"/>
    <col min="9480" max="9483" width="0" style="1" hidden="1" customWidth="1"/>
    <col min="9484" max="9484" width="13.42578125" style="1" customWidth="1"/>
    <col min="9485" max="9485" width="12.42578125" style="1" bestFit="1" customWidth="1"/>
    <col min="9486" max="9492" width="0" style="1" hidden="1" customWidth="1"/>
    <col min="9493" max="9728" width="9.140625" style="1"/>
    <col min="9729" max="9729" width="13" style="1" customWidth="1"/>
    <col min="9730" max="9730" width="71.42578125" style="1" customWidth="1"/>
    <col min="9731" max="9731" width="12.85546875" style="1" customWidth="1"/>
    <col min="9732" max="9732" width="17.85546875" style="1" customWidth="1"/>
    <col min="9733" max="9733" width="15.140625" style="1" customWidth="1"/>
    <col min="9734" max="9734" width="0" style="1" hidden="1" customWidth="1"/>
    <col min="9735" max="9735" width="18.42578125" style="1" customWidth="1"/>
    <col min="9736" max="9739" width="0" style="1" hidden="1" customWidth="1"/>
    <col min="9740" max="9740" width="13.42578125" style="1" customWidth="1"/>
    <col min="9741" max="9741" width="12.42578125" style="1" bestFit="1" customWidth="1"/>
    <col min="9742" max="9748" width="0" style="1" hidden="1" customWidth="1"/>
    <col min="9749" max="9984" width="9.140625" style="1"/>
    <col min="9985" max="9985" width="13" style="1" customWidth="1"/>
    <col min="9986" max="9986" width="71.42578125" style="1" customWidth="1"/>
    <col min="9987" max="9987" width="12.85546875" style="1" customWidth="1"/>
    <col min="9988" max="9988" width="17.85546875" style="1" customWidth="1"/>
    <col min="9989" max="9989" width="15.140625" style="1" customWidth="1"/>
    <col min="9990" max="9990" width="0" style="1" hidden="1" customWidth="1"/>
    <col min="9991" max="9991" width="18.42578125" style="1" customWidth="1"/>
    <col min="9992" max="9995" width="0" style="1" hidden="1" customWidth="1"/>
    <col min="9996" max="9996" width="13.42578125" style="1" customWidth="1"/>
    <col min="9997" max="9997" width="12.42578125" style="1" bestFit="1" customWidth="1"/>
    <col min="9998" max="10004" width="0" style="1" hidden="1" customWidth="1"/>
    <col min="10005" max="10240" width="9.140625" style="1"/>
    <col min="10241" max="10241" width="13" style="1" customWidth="1"/>
    <col min="10242" max="10242" width="71.42578125" style="1" customWidth="1"/>
    <col min="10243" max="10243" width="12.85546875" style="1" customWidth="1"/>
    <col min="10244" max="10244" width="17.85546875" style="1" customWidth="1"/>
    <col min="10245" max="10245" width="15.140625" style="1" customWidth="1"/>
    <col min="10246" max="10246" width="0" style="1" hidden="1" customWidth="1"/>
    <col min="10247" max="10247" width="18.42578125" style="1" customWidth="1"/>
    <col min="10248" max="10251" width="0" style="1" hidden="1" customWidth="1"/>
    <col min="10252" max="10252" width="13.42578125" style="1" customWidth="1"/>
    <col min="10253" max="10253" width="12.42578125" style="1" bestFit="1" customWidth="1"/>
    <col min="10254" max="10260" width="0" style="1" hidden="1" customWidth="1"/>
    <col min="10261" max="10496" width="9.140625" style="1"/>
    <col min="10497" max="10497" width="13" style="1" customWidth="1"/>
    <col min="10498" max="10498" width="71.42578125" style="1" customWidth="1"/>
    <col min="10499" max="10499" width="12.85546875" style="1" customWidth="1"/>
    <col min="10500" max="10500" width="17.85546875" style="1" customWidth="1"/>
    <col min="10501" max="10501" width="15.140625" style="1" customWidth="1"/>
    <col min="10502" max="10502" width="0" style="1" hidden="1" customWidth="1"/>
    <col min="10503" max="10503" width="18.42578125" style="1" customWidth="1"/>
    <col min="10504" max="10507" width="0" style="1" hidden="1" customWidth="1"/>
    <col min="10508" max="10508" width="13.42578125" style="1" customWidth="1"/>
    <col min="10509" max="10509" width="12.42578125" style="1" bestFit="1" customWidth="1"/>
    <col min="10510" max="10516" width="0" style="1" hidden="1" customWidth="1"/>
    <col min="10517" max="10752" width="9.140625" style="1"/>
    <col min="10753" max="10753" width="13" style="1" customWidth="1"/>
    <col min="10754" max="10754" width="71.42578125" style="1" customWidth="1"/>
    <col min="10755" max="10755" width="12.85546875" style="1" customWidth="1"/>
    <col min="10756" max="10756" width="17.85546875" style="1" customWidth="1"/>
    <col min="10757" max="10757" width="15.140625" style="1" customWidth="1"/>
    <col min="10758" max="10758" width="0" style="1" hidden="1" customWidth="1"/>
    <col min="10759" max="10759" width="18.42578125" style="1" customWidth="1"/>
    <col min="10760" max="10763" width="0" style="1" hidden="1" customWidth="1"/>
    <col min="10764" max="10764" width="13.42578125" style="1" customWidth="1"/>
    <col min="10765" max="10765" width="12.42578125" style="1" bestFit="1" customWidth="1"/>
    <col min="10766" max="10772" width="0" style="1" hidden="1" customWidth="1"/>
    <col min="10773" max="11008" width="9.140625" style="1"/>
    <col min="11009" max="11009" width="13" style="1" customWidth="1"/>
    <col min="11010" max="11010" width="71.42578125" style="1" customWidth="1"/>
    <col min="11011" max="11011" width="12.85546875" style="1" customWidth="1"/>
    <col min="11012" max="11012" width="17.85546875" style="1" customWidth="1"/>
    <col min="11013" max="11013" width="15.140625" style="1" customWidth="1"/>
    <col min="11014" max="11014" width="0" style="1" hidden="1" customWidth="1"/>
    <col min="11015" max="11015" width="18.42578125" style="1" customWidth="1"/>
    <col min="11016" max="11019" width="0" style="1" hidden="1" customWidth="1"/>
    <col min="11020" max="11020" width="13.42578125" style="1" customWidth="1"/>
    <col min="11021" max="11021" width="12.42578125" style="1" bestFit="1" customWidth="1"/>
    <col min="11022" max="11028" width="0" style="1" hidden="1" customWidth="1"/>
    <col min="11029" max="11264" width="9.140625" style="1"/>
    <col min="11265" max="11265" width="13" style="1" customWidth="1"/>
    <col min="11266" max="11266" width="71.42578125" style="1" customWidth="1"/>
    <col min="11267" max="11267" width="12.85546875" style="1" customWidth="1"/>
    <col min="11268" max="11268" width="17.85546875" style="1" customWidth="1"/>
    <col min="11269" max="11269" width="15.140625" style="1" customWidth="1"/>
    <col min="11270" max="11270" width="0" style="1" hidden="1" customWidth="1"/>
    <col min="11271" max="11271" width="18.42578125" style="1" customWidth="1"/>
    <col min="11272" max="11275" width="0" style="1" hidden="1" customWidth="1"/>
    <col min="11276" max="11276" width="13.42578125" style="1" customWidth="1"/>
    <col min="11277" max="11277" width="12.42578125" style="1" bestFit="1" customWidth="1"/>
    <col min="11278" max="11284" width="0" style="1" hidden="1" customWidth="1"/>
    <col min="11285" max="11520" width="9.140625" style="1"/>
    <col min="11521" max="11521" width="13" style="1" customWidth="1"/>
    <col min="11522" max="11522" width="71.42578125" style="1" customWidth="1"/>
    <col min="11523" max="11523" width="12.85546875" style="1" customWidth="1"/>
    <col min="11524" max="11524" width="17.85546875" style="1" customWidth="1"/>
    <col min="11525" max="11525" width="15.140625" style="1" customWidth="1"/>
    <col min="11526" max="11526" width="0" style="1" hidden="1" customWidth="1"/>
    <col min="11527" max="11527" width="18.42578125" style="1" customWidth="1"/>
    <col min="11528" max="11531" width="0" style="1" hidden="1" customWidth="1"/>
    <col min="11532" max="11532" width="13.42578125" style="1" customWidth="1"/>
    <col min="11533" max="11533" width="12.42578125" style="1" bestFit="1" customWidth="1"/>
    <col min="11534" max="11540" width="0" style="1" hidden="1" customWidth="1"/>
    <col min="11541" max="11776" width="9.140625" style="1"/>
    <col min="11777" max="11777" width="13" style="1" customWidth="1"/>
    <col min="11778" max="11778" width="71.42578125" style="1" customWidth="1"/>
    <col min="11779" max="11779" width="12.85546875" style="1" customWidth="1"/>
    <col min="11780" max="11780" width="17.85546875" style="1" customWidth="1"/>
    <col min="11781" max="11781" width="15.140625" style="1" customWidth="1"/>
    <col min="11782" max="11782" width="0" style="1" hidden="1" customWidth="1"/>
    <col min="11783" max="11783" width="18.42578125" style="1" customWidth="1"/>
    <col min="11784" max="11787" width="0" style="1" hidden="1" customWidth="1"/>
    <col min="11788" max="11788" width="13.42578125" style="1" customWidth="1"/>
    <col min="11789" max="11789" width="12.42578125" style="1" bestFit="1" customWidth="1"/>
    <col min="11790" max="11796" width="0" style="1" hidden="1" customWidth="1"/>
    <col min="11797" max="12032" width="9.140625" style="1"/>
    <col min="12033" max="12033" width="13" style="1" customWidth="1"/>
    <col min="12034" max="12034" width="71.42578125" style="1" customWidth="1"/>
    <col min="12035" max="12035" width="12.85546875" style="1" customWidth="1"/>
    <col min="12036" max="12036" width="17.85546875" style="1" customWidth="1"/>
    <col min="12037" max="12037" width="15.140625" style="1" customWidth="1"/>
    <col min="12038" max="12038" width="0" style="1" hidden="1" customWidth="1"/>
    <col min="12039" max="12039" width="18.42578125" style="1" customWidth="1"/>
    <col min="12040" max="12043" width="0" style="1" hidden="1" customWidth="1"/>
    <col min="12044" max="12044" width="13.42578125" style="1" customWidth="1"/>
    <col min="12045" max="12045" width="12.42578125" style="1" bestFit="1" customWidth="1"/>
    <col min="12046" max="12052" width="0" style="1" hidden="1" customWidth="1"/>
    <col min="12053" max="12288" width="9.140625" style="1"/>
    <col min="12289" max="12289" width="13" style="1" customWidth="1"/>
    <col min="12290" max="12290" width="71.42578125" style="1" customWidth="1"/>
    <col min="12291" max="12291" width="12.85546875" style="1" customWidth="1"/>
    <col min="12292" max="12292" width="17.85546875" style="1" customWidth="1"/>
    <col min="12293" max="12293" width="15.140625" style="1" customWidth="1"/>
    <col min="12294" max="12294" width="0" style="1" hidden="1" customWidth="1"/>
    <col min="12295" max="12295" width="18.42578125" style="1" customWidth="1"/>
    <col min="12296" max="12299" width="0" style="1" hidden="1" customWidth="1"/>
    <col min="12300" max="12300" width="13.42578125" style="1" customWidth="1"/>
    <col min="12301" max="12301" width="12.42578125" style="1" bestFit="1" customWidth="1"/>
    <col min="12302" max="12308" width="0" style="1" hidden="1" customWidth="1"/>
    <col min="12309" max="12544" width="9.140625" style="1"/>
    <col min="12545" max="12545" width="13" style="1" customWidth="1"/>
    <col min="12546" max="12546" width="71.42578125" style="1" customWidth="1"/>
    <col min="12547" max="12547" width="12.85546875" style="1" customWidth="1"/>
    <col min="12548" max="12548" width="17.85546875" style="1" customWidth="1"/>
    <col min="12549" max="12549" width="15.140625" style="1" customWidth="1"/>
    <col min="12550" max="12550" width="0" style="1" hidden="1" customWidth="1"/>
    <col min="12551" max="12551" width="18.42578125" style="1" customWidth="1"/>
    <col min="12552" max="12555" width="0" style="1" hidden="1" customWidth="1"/>
    <col min="12556" max="12556" width="13.42578125" style="1" customWidth="1"/>
    <col min="12557" max="12557" width="12.42578125" style="1" bestFit="1" customWidth="1"/>
    <col min="12558" max="12564" width="0" style="1" hidden="1" customWidth="1"/>
    <col min="12565" max="12800" width="9.140625" style="1"/>
    <col min="12801" max="12801" width="13" style="1" customWidth="1"/>
    <col min="12802" max="12802" width="71.42578125" style="1" customWidth="1"/>
    <col min="12803" max="12803" width="12.85546875" style="1" customWidth="1"/>
    <col min="12804" max="12804" width="17.85546875" style="1" customWidth="1"/>
    <col min="12805" max="12805" width="15.140625" style="1" customWidth="1"/>
    <col min="12806" max="12806" width="0" style="1" hidden="1" customWidth="1"/>
    <col min="12807" max="12807" width="18.42578125" style="1" customWidth="1"/>
    <col min="12808" max="12811" width="0" style="1" hidden="1" customWidth="1"/>
    <col min="12812" max="12812" width="13.42578125" style="1" customWidth="1"/>
    <col min="12813" max="12813" width="12.42578125" style="1" bestFit="1" customWidth="1"/>
    <col min="12814" max="12820" width="0" style="1" hidden="1" customWidth="1"/>
    <col min="12821" max="13056" width="9.140625" style="1"/>
    <col min="13057" max="13057" width="13" style="1" customWidth="1"/>
    <col min="13058" max="13058" width="71.42578125" style="1" customWidth="1"/>
    <col min="13059" max="13059" width="12.85546875" style="1" customWidth="1"/>
    <col min="13060" max="13060" width="17.85546875" style="1" customWidth="1"/>
    <col min="13061" max="13061" width="15.140625" style="1" customWidth="1"/>
    <col min="13062" max="13062" width="0" style="1" hidden="1" customWidth="1"/>
    <col min="13063" max="13063" width="18.42578125" style="1" customWidth="1"/>
    <col min="13064" max="13067" width="0" style="1" hidden="1" customWidth="1"/>
    <col min="13068" max="13068" width="13.42578125" style="1" customWidth="1"/>
    <col min="13069" max="13069" width="12.42578125" style="1" bestFit="1" customWidth="1"/>
    <col min="13070" max="13076" width="0" style="1" hidden="1" customWidth="1"/>
    <col min="13077" max="13312" width="9.140625" style="1"/>
    <col min="13313" max="13313" width="13" style="1" customWidth="1"/>
    <col min="13314" max="13314" width="71.42578125" style="1" customWidth="1"/>
    <col min="13315" max="13315" width="12.85546875" style="1" customWidth="1"/>
    <col min="13316" max="13316" width="17.85546875" style="1" customWidth="1"/>
    <col min="13317" max="13317" width="15.140625" style="1" customWidth="1"/>
    <col min="13318" max="13318" width="0" style="1" hidden="1" customWidth="1"/>
    <col min="13319" max="13319" width="18.42578125" style="1" customWidth="1"/>
    <col min="13320" max="13323" width="0" style="1" hidden="1" customWidth="1"/>
    <col min="13324" max="13324" width="13.42578125" style="1" customWidth="1"/>
    <col min="13325" max="13325" width="12.42578125" style="1" bestFit="1" customWidth="1"/>
    <col min="13326" max="13332" width="0" style="1" hidden="1" customWidth="1"/>
    <col min="13333" max="13568" width="9.140625" style="1"/>
    <col min="13569" max="13569" width="13" style="1" customWidth="1"/>
    <col min="13570" max="13570" width="71.42578125" style="1" customWidth="1"/>
    <col min="13571" max="13571" width="12.85546875" style="1" customWidth="1"/>
    <col min="13572" max="13572" width="17.85546875" style="1" customWidth="1"/>
    <col min="13573" max="13573" width="15.140625" style="1" customWidth="1"/>
    <col min="13574" max="13574" width="0" style="1" hidden="1" customWidth="1"/>
    <col min="13575" max="13575" width="18.42578125" style="1" customWidth="1"/>
    <col min="13576" max="13579" width="0" style="1" hidden="1" customWidth="1"/>
    <col min="13580" max="13580" width="13.42578125" style="1" customWidth="1"/>
    <col min="13581" max="13581" width="12.42578125" style="1" bestFit="1" customWidth="1"/>
    <col min="13582" max="13588" width="0" style="1" hidden="1" customWidth="1"/>
    <col min="13589" max="13824" width="9.140625" style="1"/>
    <col min="13825" max="13825" width="13" style="1" customWidth="1"/>
    <col min="13826" max="13826" width="71.42578125" style="1" customWidth="1"/>
    <col min="13827" max="13827" width="12.85546875" style="1" customWidth="1"/>
    <col min="13828" max="13828" width="17.85546875" style="1" customWidth="1"/>
    <col min="13829" max="13829" width="15.140625" style="1" customWidth="1"/>
    <col min="13830" max="13830" width="0" style="1" hidden="1" customWidth="1"/>
    <col min="13831" max="13831" width="18.42578125" style="1" customWidth="1"/>
    <col min="13832" max="13835" width="0" style="1" hidden="1" customWidth="1"/>
    <col min="13836" max="13836" width="13.42578125" style="1" customWidth="1"/>
    <col min="13837" max="13837" width="12.42578125" style="1" bestFit="1" customWidth="1"/>
    <col min="13838" max="13844" width="0" style="1" hidden="1" customWidth="1"/>
    <col min="13845" max="14080" width="9.140625" style="1"/>
    <col min="14081" max="14081" width="13" style="1" customWidth="1"/>
    <col min="14082" max="14082" width="71.42578125" style="1" customWidth="1"/>
    <col min="14083" max="14083" width="12.85546875" style="1" customWidth="1"/>
    <col min="14084" max="14084" width="17.85546875" style="1" customWidth="1"/>
    <col min="14085" max="14085" width="15.140625" style="1" customWidth="1"/>
    <col min="14086" max="14086" width="0" style="1" hidden="1" customWidth="1"/>
    <col min="14087" max="14087" width="18.42578125" style="1" customWidth="1"/>
    <col min="14088" max="14091" width="0" style="1" hidden="1" customWidth="1"/>
    <col min="14092" max="14092" width="13.42578125" style="1" customWidth="1"/>
    <col min="14093" max="14093" width="12.42578125" style="1" bestFit="1" customWidth="1"/>
    <col min="14094" max="14100" width="0" style="1" hidden="1" customWidth="1"/>
    <col min="14101" max="14336" width="9.140625" style="1"/>
    <col min="14337" max="14337" width="13" style="1" customWidth="1"/>
    <col min="14338" max="14338" width="71.42578125" style="1" customWidth="1"/>
    <col min="14339" max="14339" width="12.85546875" style="1" customWidth="1"/>
    <col min="14340" max="14340" width="17.85546875" style="1" customWidth="1"/>
    <col min="14341" max="14341" width="15.140625" style="1" customWidth="1"/>
    <col min="14342" max="14342" width="0" style="1" hidden="1" customWidth="1"/>
    <col min="14343" max="14343" width="18.42578125" style="1" customWidth="1"/>
    <col min="14344" max="14347" width="0" style="1" hidden="1" customWidth="1"/>
    <col min="14348" max="14348" width="13.42578125" style="1" customWidth="1"/>
    <col min="14349" max="14349" width="12.42578125" style="1" bestFit="1" customWidth="1"/>
    <col min="14350" max="14356" width="0" style="1" hidden="1" customWidth="1"/>
    <col min="14357" max="14592" width="9.140625" style="1"/>
    <col min="14593" max="14593" width="13" style="1" customWidth="1"/>
    <col min="14594" max="14594" width="71.42578125" style="1" customWidth="1"/>
    <col min="14595" max="14595" width="12.85546875" style="1" customWidth="1"/>
    <col min="14596" max="14596" width="17.85546875" style="1" customWidth="1"/>
    <col min="14597" max="14597" width="15.140625" style="1" customWidth="1"/>
    <col min="14598" max="14598" width="0" style="1" hidden="1" customWidth="1"/>
    <col min="14599" max="14599" width="18.42578125" style="1" customWidth="1"/>
    <col min="14600" max="14603" width="0" style="1" hidden="1" customWidth="1"/>
    <col min="14604" max="14604" width="13.42578125" style="1" customWidth="1"/>
    <col min="14605" max="14605" width="12.42578125" style="1" bestFit="1" customWidth="1"/>
    <col min="14606" max="14612" width="0" style="1" hidden="1" customWidth="1"/>
    <col min="14613" max="14848" width="9.140625" style="1"/>
    <col min="14849" max="14849" width="13" style="1" customWidth="1"/>
    <col min="14850" max="14850" width="71.42578125" style="1" customWidth="1"/>
    <col min="14851" max="14851" width="12.85546875" style="1" customWidth="1"/>
    <col min="14852" max="14852" width="17.85546875" style="1" customWidth="1"/>
    <col min="14853" max="14853" width="15.140625" style="1" customWidth="1"/>
    <col min="14854" max="14854" width="0" style="1" hidden="1" customWidth="1"/>
    <col min="14855" max="14855" width="18.42578125" style="1" customWidth="1"/>
    <col min="14856" max="14859" width="0" style="1" hidden="1" customWidth="1"/>
    <col min="14860" max="14860" width="13.42578125" style="1" customWidth="1"/>
    <col min="14861" max="14861" width="12.42578125" style="1" bestFit="1" customWidth="1"/>
    <col min="14862" max="14868" width="0" style="1" hidden="1" customWidth="1"/>
    <col min="14869" max="15104" width="9.140625" style="1"/>
    <col min="15105" max="15105" width="13" style="1" customWidth="1"/>
    <col min="15106" max="15106" width="71.42578125" style="1" customWidth="1"/>
    <col min="15107" max="15107" width="12.85546875" style="1" customWidth="1"/>
    <col min="15108" max="15108" width="17.85546875" style="1" customWidth="1"/>
    <col min="15109" max="15109" width="15.140625" style="1" customWidth="1"/>
    <col min="15110" max="15110" width="0" style="1" hidden="1" customWidth="1"/>
    <col min="15111" max="15111" width="18.42578125" style="1" customWidth="1"/>
    <col min="15112" max="15115" width="0" style="1" hidden="1" customWidth="1"/>
    <col min="15116" max="15116" width="13.42578125" style="1" customWidth="1"/>
    <col min="15117" max="15117" width="12.42578125" style="1" bestFit="1" customWidth="1"/>
    <col min="15118" max="15124" width="0" style="1" hidden="1" customWidth="1"/>
    <col min="15125" max="15360" width="9.140625" style="1"/>
    <col min="15361" max="15361" width="13" style="1" customWidth="1"/>
    <col min="15362" max="15362" width="71.42578125" style="1" customWidth="1"/>
    <col min="15363" max="15363" width="12.85546875" style="1" customWidth="1"/>
    <col min="15364" max="15364" width="17.85546875" style="1" customWidth="1"/>
    <col min="15365" max="15365" width="15.140625" style="1" customWidth="1"/>
    <col min="15366" max="15366" width="0" style="1" hidden="1" customWidth="1"/>
    <col min="15367" max="15367" width="18.42578125" style="1" customWidth="1"/>
    <col min="15368" max="15371" width="0" style="1" hidden="1" customWidth="1"/>
    <col min="15372" max="15372" width="13.42578125" style="1" customWidth="1"/>
    <col min="15373" max="15373" width="12.42578125" style="1" bestFit="1" customWidth="1"/>
    <col min="15374" max="15380" width="0" style="1" hidden="1" customWidth="1"/>
    <col min="15381" max="15616" width="9.140625" style="1"/>
    <col min="15617" max="15617" width="13" style="1" customWidth="1"/>
    <col min="15618" max="15618" width="71.42578125" style="1" customWidth="1"/>
    <col min="15619" max="15619" width="12.85546875" style="1" customWidth="1"/>
    <col min="15620" max="15620" width="17.85546875" style="1" customWidth="1"/>
    <col min="15621" max="15621" width="15.140625" style="1" customWidth="1"/>
    <col min="15622" max="15622" width="0" style="1" hidden="1" customWidth="1"/>
    <col min="15623" max="15623" width="18.42578125" style="1" customWidth="1"/>
    <col min="15624" max="15627" width="0" style="1" hidden="1" customWidth="1"/>
    <col min="15628" max="15628" width="13.42578125" style="1" customWidth="1"/>
    <col min="15629" max="15629" width="12.42578125" style="1" bestFit="1" customWidth="1"/>
    <col min="15630" max="15636" width="0" style="1" hidden="1" customWidth="1"/>
    <col min="15637" max="15872" width="9.140625" style="1"/>
    <col min="15873" max="15873" width="13" style="1" customWidth="1"/>
    <col min="15874" max="15874" width="71.42578125" style="1" customWidth="1"/>
    <col min="15875" max="15875" width="12.85546875" style="1" customWidth="1"/>
    <col min="15876" max="15876" width="17.85546875" style="1" customWidth="1"/>
    <col min="15877" max="15877" width="15.140625" style="1" customWidth="1"/>
    <col min="15878" max="15878" width="0" style="1" hidden="1" customWidth="1"/>
    <col min="15879" max="15879" width="18.42578125" style="1" customWidth="1"/>
    <col min="15880" max="15883" width="0" style="1" hidden="1" customWidth="1"/>
    <col min="15884" max="15884" width="13.42578125" style="1" customWidth="1"/>
    <col min="15885" max="15885" width="12.42578125" style="1" bestFit="1" customWidth="1"/>
    <col min="15886" max="15892" width="0" style="1" hidden="1" customWidth="1"/>
    <col min="15893" max="16128" width="9.140625" style="1"/>
    <col min="16129" max="16129" width="13" style="1" customWidth="1"/>
    <col min="16130" max="16130" width="71.42578125" style="1" customWidth="1"/>
    <col min="16131" max="16131" width="12.85546875" style="1" customWidth="1"/>
    <col min="16132" max="16132" width="17.85546875" style="1" customWidth="1"/>
    <col min="16133" max="16133" width="15.140625" style="1" customWidth="1"/>
    <col min="16134" max="16134" width="0" style="1" hidden="1" customWidth="1"/>
    <col min="16135" max="16135" width="18.42578125" style="1" customWidth="1"/>
    <col min="16136" max="16139" width="0" style="1" hidden="1" customWidth="1"/>
    <col min="16140" max="16140" width="13.42578125" style="1" customWidth="1"/>
    <col min="16141" max="16141" width="12.42578125" style="1" bestFit="1" customWidth="1"/>
    <col min="16142" max="16148" width="0" style="1" hidden="1" customWidth="1"/>
    <col min="16149" max="16384" width="9.140625" style="1"/>
  </cols>
  <sheetData>
    <row r="1" spans="1:13" ht="0.75" customHeight="1" x14ac:dyDescent="0.25">
      <c r="A1" s="104"/>
      <c r="B1" s="105"/>
      <c r="C1" s="106"/>
      <c r="D1" s="107"/>
      <c r="E1" s="107"/>
      <c r="F1" s="107"/>
      <c r="G1" s="94"/>
      <c r="H1" s="94"/>
      <c r="I1" s="94"/>
      <c r="J1" s="94"/>
    </row>
    <row r="2" spans="1:13" ht="21" customHeight="1" x14ac:dyDescent="0.3">
      <c r="A2" s="104"/>
      <c r="B2" s="109"/>
      <c r="C2" s="109"/>
      <c r="D2" s="279" t="s">
        <v>427</v>
      </c>
      <c r="E2" s="279"/>
      <c r="F2" s="279"/>
      <c r="G2" s="279"/>
      <c r="H2" s="95"/>
      <c r="I2" s="94"/>
    </row>
    <row r="3" spans="1:13" ht="20.25" customHeight="1" x14ac:dyDescent="0.3">
      <c r="A3" s="104"/>
      <c r="B3" s="109"/>
      <c r="C3" s="110"/>
      <c r="D3" s="279" t="s">
        <v>163</v>
      </c>
      <c r="E3" s="279"/>
      <c r="F3" s="279"/>
      <c r="G3" s="279"/>
      <c r="H3" s="95"/>
      <c r="I3" s="94"/>
      <c r="K3" s="111"/>
    </row>
    <row r="4" spans="1:13" ht="19.5" customHeight="1" x14ac:dyDescent="0.3">
      <c r="A4" s="104"/>
      <c r="B4" s="109"/>
      <c r="C4" s="110"/>
      <c r="D4" s="279" t="s">
        <v>428</v>
      </c>
      <c r="E4" s="279"/>
      <c r="F4" s="279"/>
      <c r="G4" s="279"/>
      <c r="H4" s="95"/>
      <c r="I4" s="94"/>
      <c r="K4" s="111"/>
    </row>
    <row r="5" spans="1:13" ht="18.75" customHeight="1" x14ac:dyDescent="0.3">
      <c r="A5" s="104"/>
      <c r="B5" s="279" t="s">
        <v>157</v>
      </c>
      <c r="C5" s="279"/>
      <c r="D5" s="279"/>
      <c r="E5" s="279"/>
      <c r="F5" s="279"/>
      <c r="G5" s="279"/>
      <c r="H5" s="95"/>
      <c r="I5" s="94"/>
      <c r="K5" s="112"/>
    </row>
    <row r="6" spans="1:13" ht="19.5" customHeight="1" x14ac:dyDescent="0.25">
      <c r="A6" s="116"/>
      <c r="B6" s="117"/>
      <c r="C6" s="106"/>
      <c r="D6" s="119"/>
      <c r="E6" s="120"/>
      <c r="F6" s="120"/>
      <c r="G6" s="120"/>
      <c r="H6" s="95"/>
      <c r="I6" s="94"/>
      <c r="K6" s="115"/>
    </row>
    <row r="7" spans="1:13" ht="38.25" customHeight="1" x14ac:dyDescent="0.25">
      <c r="A7" s="284" t="s">
        <v>509</v>
      </c>
      <c r="B7" s="284"/>
      <c r="C7" s="284"/>
      <c r="D7" s="284"/>
      <c r="E7" s="284"/>
      <c r="F7" s="284"/>
      <c r="G7" s="284"/>
      <c r="H7" s="121"/>
    </row>
    <row r="8" spans="1:13" ht="75.75" customHeight="1" x14ac:dyDescent="0.2">
      <c r="A8" s="122" t="s">
        <v>166</v>
      </c>
      <c r="B8" s="122" t="s">
        <v>167</v>
      </c>
      <c r="C8" s="122" t="s">
        <v>169</v>
      </c>
      <c r="D8" s="122" t="s">
        <v>170</v>
      </c>
      <c r="E8" s="122" t="s">
        <v>171</v>
      </c>
      <c r="F8" s="122" t="s">
        <v>172</v>
      </c>
      <c r="G8" s="123" t="s">
        <v>173</v>
      </c>
      <c r="H8" s="124"/>
      <c r="I8" s="125" t="s">
        <v>174</v>
      </c>
      <c r="J8" s="126"/>
      <c r="K8" s="127"/>
    </row>
    <row r="9" spans="1:13" ht="15.75" x14ac:dyDescent="0.25">
      <c r="A9" s="249">
        <v>1</v>
      </c>
      <c r="B9" s="249">
        <v>2</v>
      </c>
      <c r="C9" s="249" t="s">
        <v>176</v>
      </c>
      <c r="D9" s="249" t="s">
        <v>177</v>
      </c>
      <c r="E9" s="249" t="s">
        <v>178</v>
      </c>
      <c r="F9" s="249" t="s">
        <v>179</v>
      </c>
      <c r="G9" s="250">
        <v>8</v>
      </c>
      <c r="H9" s="130">
        <v>9</v>
      </c>
      <c r="I9" s="130">
        <v>10</v>
      </c>
      <c r="J9" s="130">
        <v>11</v>
      </c>
      <c r="K9" s="130">
        <v>12</v>
      </c>
    </row>
    <row r="10" spans="1:13" s="121" customFormat="1" ht="20.100000000000001" hidden="1" customHeight="1" x14ac:dyDescent="0.3">
      <c r="A10" s="131" t="s">
        <v>180</v>
      </c>
      <c r="B10" s="132" t="s">
        <v>181</v>
      </c>
      <c r="C10" s="131" t="s">
        <v>183</v>
      </c>
      <c r="D10" s="131" t="s">
        <v>184</v>
      </c>
      <c r="E10" s="131" t="s">
        <v>185</v>
      </c>
      <c r="F10" s="131" t="s">
        <v>186</v>
      </c>
      <c r="G10" s="134">
        <v>60</v>
      </c>
      <c r="H10" s="135"/>
      <c r="I10" s="135"/>
      <c r="J10" s="135"/>
      <c r="K10" s="135"/>
      <c r="L10" s="136"/>
    </row>
    <row r="11" spans="1:13" s="121" customFormat="1" ht="20.100000000000001" customHeight="1" x14ac:dyDescent="0.3">
      <c r="A11" s="155" t="s">
        <v>189</v>
      </c>
      <c r="B11" s="153" t="s">
        <v>190</v>
      </c>
      <c r="C11" s="153" t="s">
        <v>429</v>
      </c>
      <c r="D11" s="155"/>
      <c r="E11" s="155"/>
      <c r="F11" s="155"/>
      <c r="G11" s="156">
        <f>G12+G15+G21+G31+G35+G38</f>
        <v>29780.200000000004</v>
      </c>
      <c r="H11" s="135"/>
      <c r="I11" s="135"/>
      <c r="J11" s="135"/>
      <c r="K11" s="135"/>
      <c r="L11" s="136"/>
    </row>
    <row r="12" spans="1:13" s="121" customFormat="1" ht="36.950000000000003" customHeight="1" x14ac:dyDescent="0.3">
      <c r="A12" s="155" t="s">
        <v>141</v>
      </c>
      <c r="B12" s="158" t="s">
        <v>391</v>
      </c>
      <c r="C12" s="251" t="s">
        <v>430</v>
      </c>
      <c r="D12" s="155"/>
      <c r="E12" s="155"/>
      <c r="F12" s="155"/>
      <c r="G12" s="149">
        <f>G13</f>
        <v>1044.8</v>
      </c>
      <c r="H12" s="135"/>
      <c r="I12" s="135"/>
      <c r="J12" s="135"/>
      <c r="K12" s="135"/>
      <c r="L12" s="252"/>
      <c r="M12" s="253"/>
    </row>
    <row r="13" spans="1:13" s="121" customFormat="1" ht="38.450000000000003" customHeight="1" x14ac:dyDescent="0.3">
      <c r="A13" s="155"/>
      <c r="B13" s="153" t="s">
        <v>394</v>
      </c>
      <c r="C13" s="155" t="s">
        <v>431</v>
      </c>
      <c r="D13" s="155" t="s">
        <v>395</v>
      </c>
      <c r="E13" s="155"/>
      <c r="F13" s="155"/>
      <c r="G13" s="156">
        <f>G14</f>
        <v>1044.8</v>
      </c>
      <c r="H13" s="135"/>
      <c r="I13" s="135"/>
      <c r="J13" s="135"/>
      <c r="K13" s="135"/>
      <c r="L13" s="252"/>
      <c r="M13" s="253"/>
    </row>
    <row r="14" spans="1:13" s="121" customFormat="1" ht="93.95" customHeight="1" x14ac:dyDescent="0.3">
      <c r="A14" s="155"/>
      <c r="B14" s="153" t="s">
        <v>198</v>
      </c>
      <c r="C14" s="155" t="s">
        <v>431</v>
      </c>
      <c r="D14" s="155" t="s">
        <v>395</v>
      </c>
      <c r="E14" s="155" t="s">
        <v>199</v>
      </c>
      <c r="F14" s="155"/>
      <c r="G14" s="156">
        <v>1044.8</v>
      </c>
      <c r="H14" s="135"/>
      <c r="I14" s="135"/>
      <c r="J14" s="135"/>
      <c r="K14" s="135"/>
      <c r="L14" s="252"/>
      <c r="M14" s="253"/>
    </row>
    <row r="15" spans="1:13" s="121" customFormat="1" ht="63.95" customHeight="1" x14ac:dyDescent="0.3">
      <c r="A15" s="147" t="s">
        <v>102</v>
      </c>
      <c r="B15" s="159" t="s">
        <v>397</v>
      </c>
      <c r="C15" s="254" t="s">
        <v>432</v>
      </c>
      <c r="D15" s="147"/>
      <c r="E15" s="147"/>
      <c r="F15" s="147"/>
      <c r="G15" s="149">
        <f>G16+G17</f>
        <v>5351.4000000000015</v>
      </c>
      <c r="H15" s="135"/>
      <c r="I15" s="135"/>
      <c r="J15" s="135"/>
      <c r="K15" s="135"/>
      <c r="L15" s="252">
        <f>'[2]Ропись 2015 '!H332</f>
        <v>5351.4000000000005</v>
      </c>
      <c r="M15" s="253">
        <f>G15-L15</f>
        <v>0</v>
      </c>
    </row>
    <row r="16" spans="1:13" s="121" customFormat="1" ht="36.950000000000003" customHeight="1" x14ac:dyDescent="0.3">
      <c r="A16" s="147" t="s">
        <v>99</v>
      </c>
      <c r="B16" s="159" t="s">
        <v>399</v>
      </c>
      <c r="C16" s="147" t="s">
        <v>433</v>
      </c>
      <c r="D16" s="147" t="s">
        <v>400</v>
      </c>
      <c r="E16" s="147" t="s">
        <v>199</v>
      </c>
      <c r="F16" s="147"/>
      <c r="G16" s="149">
        <v>117.6</v>
      </c>
      <c r="H16" s="135"/>
      <c r="I16" s="135"/>
      <c r="J16" s="135"/>
      <c r="K16" s="135"/>
      <c r="L16" s="252"/>
      <c r="M16" s="253"/>
    </row>
    <row r="17" spans="1:20" s="121" customFormat="1" ht="42" customHeight="1" x14ac:dyDescent="0.3">
      <c r="A17" s="147"/>
      <c r="B17" s="159" t="s">
        <v>402</v>
      </c>
      <c r="C17" s="147" t="s">
        <v>433</v>
      </c>
      <c r="D17" s="147" t="s">
        <v>403</v>
      </c>
      <c r="E17" s="147"/>
      <c r="F17" s="147"/>
      <c r="G17" s="149">
        <f>G18+G19+G20</f>
        <v>5233.8000000000011</v>
      </c>
      <c r="H17" s="135"/>
      <c r="I17" s="135"/>
      <c r="J17" s="135"/>
      <c r="K17" s="135"/>
      <c r="L17" s="252"/>
      <c r="M17" s="253"/>
    </row>
    <row r="18" spans="1:20" s="121" customFormat="1" ht="87.95" customHeight="1" x14ac:dyDescent="0.3">
      <c r="A18" s="147" t="s">
        <v>434</v>
      </c>
      <c r="B18" s="153" t="s">
        <v>198</v>
      </c>
      <c r="C18" s="147" t="s">
        <v>433</v>
      </c>
      <c r="D18" s="147" t="s">
        <v>403</v>
      </c>
      <c r="E18" s="147" t="s">
        <v>199</v>
      </c>
      <c r="F18" s="147"/>
      <c r="G18" s="149">
        <v>3559.8</v>
      </c>
      <c r="H18" s="135"/>
      <c r="I18" s="135"/>
      <c r="J18" s="135"/>
      <c r="K18" s="135"/>
      <c r="L18" s="252"/>
      <c r="M18" s="253"/>
    </row>
    <row r="19" spans="1:20" s="121" customFormat="1" ht="44.1" customHeight="1" x14ac:dyDescent="0.3">
      <c r="A19" s="147"/>
      <c r="B19" s="170" t="s">
        <v>210</v>
      </c>
      <c r="C19" s="147" t="s">
        <v>433</v>
      </c>
      <c r="D19" s="147" t="s">
        <v>403</v>
      </c>
      <c r="E19" s="147" t="s">
        <v>211</v>
      </c>
      <c r="F19" s="147"/>
      <c r="G19" s="149">
        <v>1640.9</v>
      </c>
      <c r="H19" s="135"/>
      <c r="I19" s="135"/>
      <c r="J19" s="135"/>
      <c r="K19" s="135"/>
      <c r="L19" s="252"/>
      <c r="M19" s="253"/>
    </row>
    <row r="20" spans="1:20" s="121" customFormat="1" ht="20.100000000000001" customHeight="1" x14ac:dyDescent="0.3">
      <c r="A20" s="147"/>
      <c r="B20" s="159" t="s">
        <v>214</v>
      </c>
      <c r="C20" s="147" t="s">
        <v>435</v>
      </c>
      <c r="D20" s="147" t="s">
        <v>403</v>
      </c>
      <c r="E20" s="147" t="s">
        <v>215</v>
      </c>
      <c r="F20" s="147"/>
      <c r="G20" s="149">
        <v>33.1</v>
      </c>
      <c r="H20" s="135"/>
      <c r="I20" s="135"/>
      <c r="J20" s="135"/>
      <c r="K20" s="135"/>
      <c r="L20" s="252"/>
      <c r="M20" s="253"/>
    </row>
    <row r="21" spans="1:20" s="121" customFormat="1" ht="69.95" customHeight="1" x14ac:dyDescent="0.3">
      <c r="A21" s="147" t="s">
        <v>93</v>
      </c>
      <c r="B21" s="148" t="s">
        <v>193</v>
      </c>
      <c r="C21" s="254" t="s">
        <v>436</v>
      </c>
      <c r="D21" s="147"/>
      <c r="E21" s="147"/>
      <c r="F21" s="147"/>
      <c r="G21" s="149">
        <f>G22+G24+G29</f>
        <v>13378.499999999998</v>
      </c>
      <c r="H21" s="135"/>
      <c r="I21" s="135"/>
      <c r="J21" s="135"/>
      <c r="K21" s="135"/>
      <c r="L21" s="252">
        <f>'[2]Ропись 2015 '!H16</f>
        <v>13378.499999999998</v>
      </c>
      <c r="M21" s="253">
        <f>G21-L21</f>
        <v>0</v>
      </c>
    </row>
    <row r="22" spans="1:20" s="121" customFormat="1" ht="20.100000000000001" customHeight="1" x14ac:dyDescent="0.3">
      <c r="A22" s="147" t="s">
        <v>225</v>
      </c>
      <c r="B22" s="153" t="s">
        <v>196</v>
      </c>
      <c r="C22" s="147" t="s">
        <v>437</v>
      </c>
      <c r="D22" s="147" t="s">
        <v>197</v>
      </c>
      <c r="E22" s="147"/>
      <c r="F22" s="147"/>
      <c r="G22" s="149">
        <f>G23</f>
        <v>1044.8</v>
      </c>
      <c r="H22" s="135"/>
      <c r="I22" s="135"/>
      <c r="J22" s="135"/>
      <c r="K22" s="135"/>
      <c r="L22" s="252"/>
      <c r="M22" s="253"/>
    </row>
    <row r="23" spans="1:20" s="121" customFormat="1" ht="92.1" customHeight="1" x14ac:dyDescent="0.3">
      <c r="A23" s="147"/>
      <c r="B23" s="153" t="s">
        <v>198</v>
      </c>
      <c r="C23" s="147" t="s">
        <v>437</v>
      </c>
      <c r="D23" s="147" t="s">
        <v>197</v>
      </c>
      <c r="E23" s="155" t="s">
        <v>199</v>
      </c>
      <c r="F23" s="155"/>
      <c r="G23" s="156">
        <v>1044.8</v>
      </c>
      <c r="H23" s="135"/>
      <c r="I23" s="135"/>
      <c r="J23" s="135"/>
      <c r="K23" s="135"/>
      <c r="L23" s="136"/>
    </row>
    <row r="24" spans="1:20" ht="74.099999999999994" customHeight="1" x14ac:dyDescent="0.3">
      <c r="A24" s="255" t="s">
        <v>228</v>
      </c>
      <c r="B24" s="256" t="s">
        <v>200</v>
      </c>
      <c r="C24" s="147" t="s">
        <v>437</v>
      </c>
      <c r="D24" s="147" t="s">
        <v>201</v>
      </c>
      <c r="E24" s="147"/>
      <c r="F24" s="147"/>
      <c r="G24" s="149">
        <f>G25+G26+G27+G28</f>
        <v>12328.099999999999</v>
      </c>
      <c r="H24" s="95"/>
      <c r="I24" s="243"/>
      <c r="J24" s="244"/>
      <c r="K24" s="244"/>
    </row>
    <row r="25" spans="1:20" ht="92.45" customHeight="1" x14ac:dyDescent="0.3">
      <c r="A25" s="257"/>
      <c r="B25" s="258" t="s">
        <v>198</v>
      </c>
      <c r="C25" s="155" t="s">
        <v>437</v>
      </c>
      <c r="D25" s="147" t="s">
        <v>201</v>
      </c>
      <c r="E25" s="147" t="s">
        <v>199</v>
      </c>
      <c r="F25" s="147"/>
      <c r="G25" s="149">
        <v>11010.8</v>
      </c>
      <c r="H25" s="246"/>
      <c r="I25" s="247"/>
      <c r="J25" s="247"/>
      <c r="K25" s="247"/>
    </row>
    <row r="26" spans="1:20" s="235" customFormat="1" ht="37.5" x14ac:dyDescent="0.3">
      <c r="A26" s="257"/>
      <c r="B26" s="259" t="s">
        <v>210</v>
      </c>
      <c r="C26" s="155" t="s">
        <v>437</v>
      </c>
      <c r="D26" s="147" t="s">
        <v>201</v>
      </c>
      <c r="E26" s="147" t="s">
        <v>211</v>
      </c>
      <c r="F26" s="147"/>
      <c r="G26" s="149">
        <v>1197.8</v>
      </c>
      <c r="H26" s="10"/>
      <c r="I26" s="11"/>
      <c r="J26" s="11"/>
      <c r="K26" s="11"/>
      <c r="L26" s="1"/>
      <c r="M26" s="1"/>
      <c r="N26" s="1"/>
      <c r="O26" s="1"/>
      <c r="P26" s="1"/>
      <c r="Q26" s="1"/>
      <c r="R26" s="1"/>
      <c r="S26" s="1"/>
      <c r="T26" s="1"/>
    </row>
    <row r="27" spans="1:20" s="235" customFormat="1" ht="22.5" customHeight="1" x14ac:dyDescent="0.3">
      <c r="A27" s="257"/>
      <c r="B27" s="260" t="s">
        <v>212</v>
      </c>
      <c r="C27" s="155" t="s">
        <v>437</v>
      </c>
      <c r="D27" s="147" t="s">
        <v>201</v>
      </c>
      <c r="E27" s="147" t="s">
        <v>213</v>
      </c>
      <c r="F27" s="155"/>
      <c r="G27" s="156">
        <v>58.5</v>
      </c>
      <c r="H27" s="10"/>
      <c r="I27" s="11"/>
      <c r="J27" s="11"/>
      <c r="K27" s="11"/>
      <c r="L27" s="1"/>
      <c r="M27" s="1"/>
      <c r="N27" s="1"/>
      <c r="O27" s="1"/>
      <c r="P27" s="1"/>
      <c r="Q27" s="1"/>
      <c r="R27" s="1"/>
      <c r="S27" s="1"/>
      <c r="T27" s="1"/>
    </row>
    <row r="28" spans="1:20" ht="22.5" customHeight="1" x14ac:dyDescent="0.3">
      <c r="A28" s="257"/>
      <c r="B28" s="261" t="s">
        <v>214</v>
      </c>
      <c r="C28" s="147" t="s">
        <v>437</v>
      </c>
      <c r="D28" s="147" t="s">
        <v>201</v>
      </c>
      <c r="E28" s="147" t="s">
        <v>215</v>
      </c>
      <c r="F28" s="155"/>
      <c r="G28" s="156">
        <v>61</v>
      </c>
    </row>
    <row r="29" spans="1:20" ht="75" x14ac:dyDescent="0.3">
      <c r="A29" s="257"/>
      <c r="B29" s="262" t="s">
        <v>218</v>
      </c>
      <c r="C29" s="155" t="s">
        <v>437</v>
      </c>
      <c r="D29" s="155" t="s">
        <v>219</v>
      </c>
      <c r="E29" s="155"/>
      <c r="F29" s="155"/>
      <c r="G29" s="156">
        <f>G30</f>
        <v>5.6</v>
      </c>
    </row>
    <row r="30" spans="1:20" ht="37.5" x14ac:dyDescent="0.3">
      <c r="A30" s="257"/>
      <c r="B30" s="263" t="s">
        <v>210</v>
      </c>
      <c r="C30" s="155" t="s">
        <v>437</v>
      </c>
      <c r="D30" s="155" t="s">
        <v>219</v>
      </c>
      <c r="E30" s="155" t="s">
        <v>211</v>
      </c>
      <c r="F30" s="155"/>
      <c r="G30" s="156">
        <v>5.6</v>
      </c>
    </row>
    <row r="31" spans="1:20" ht="37.5" x14ac:dyDescent="0.3">
      <c r="A31" s="255" t="s">
        <v>85</v>
      </c>
      <c r="B31" s="259" t="s">
        <v>417</v>
      </c>
      <c r="C31" s="251" t="s">
        <v>438</v>
      </c>
      <c r="D31" s="186"/>
      <c r="E31" s="155"/>
      <c r="F31" s="155"/>
      <c r="G31" s="156">
        <f>G32</f>
        <v>824.9</v>
      </c>
    </row>
    <row r="32" spans="1:20" ht="54" customHeight="1" x14ac:dyDescent="0.3">
      <c r="A32" s="255" t="s">
        <v>82</v>
      </c>
      <c r="B32" s="259" t="s">
        <v>419</v>
      </c>
      <c r="C32" s="155" t="s">
        <v>439</v>
      </c>
      <c r="D32" s="186" t="s">
        <v>420</v>
      </c>
      <c r="E32" s="155"/>
      <c r="F32" s="155"/>
      <c r="G32" s="156">
        <f>G33+G34</f>
        <v>824.9</v>
      </c>
    </row>
    <row r="33" spans="1:8" ht="96.95" customHeight="1" x14ac:dyDescent="0.3">
      <c r="A33" s="255"/>
      <c r="B33" s="171" t="s">
        <v>198</v>
      </c>
      <c r="C33" s="155" t="s">
        <v>439</v>
      </c>
      <c r="D33" s="186" t="s">
        <v>420</v>
      </c>
      <c r="E33" s="155" t="s">
        <v>199</v>
      </c>
      <c r="F33" s="155"/>
      <c r="G33" s="156">
        <v>823.9</v>
      </c>
    </row>
    <row r="34" spans="1:8" ht="24.95" customHeight="1" x14ac:dyDescent="0.3">
      <c r="A34" s="255"/>
      <c r="B34" s="209" t="s">
        <v>214</v>
      </c>
      <c r="C34" s="264" t="s">
        <v>439</v>
      </c>
      <c r="D34" s="131" t="s">
        <v>420</v>
      </c>
      <c r="E34" s="147" t="s">
        <v>215</v>
      </c>
      <c r="F34" s="131" t="s">
        <v>215</v>
      </c>
      <c r="G34" s="156">
        <v>1</v>
      </c>
      <c r="H34" s="265" t="e">
        <f>#REF!</f>
        <v>#REF!</v>
      </c>
    </row>
    <row r="35" spans="1:8" ht="23.1" customHeight="1" x14ac:dyDescent="0.3">
      <c r="A35" s="255" t="s">
        <v>62</v>
      </c>
      <c r="B35" s="266" t="s">
        <v>440</v>
      </c>
      <c r="C35" s="251" t="s">
        <v>441</v>
      </c>
      <c r="D35" s="155"/>
      <c r="E35" s="155"/>
      <c r="F35" s="155"/>
      <c r="G35" s="156">
        <f>G36</f>
        <v>60</v>
      </c>
    </row>
    <row r="36" spans="1:8" ht="18.75" x14ac:dyDescent="0.3">
      <c r="A36" s="255"/>
      <c r="B36" s="266" t="s">
        <v>222</v>
      </c>
      <c r="C36" s="155" t="s">
        <v>442</v>
      </c>
      <c r="D36" s="155" t="s">
        <v>223</v>
      </c>
      <c r="E36" s="155"/>
      <c r="F36" s="155"/>
      <c r="G36" s="156">
        <f>G37</f>
        <v>60</v>
      </c>
    </row>
    <row r="37" spans="1:8" ht="18.75" x14ac:dyDescent="0.3">
      <c r="A37" s="255"/>
      <c r="B37" s="266" t="s">
        <v>214</v>
      </c>
      <c r="C37" s="155" t="s">
        <v>442</v>
      </c>
      <c r="D37" s="155" t="s">
        <v>223</v>
      </c>
      <c r="E37" s="155" t="s">
        <v>215</v>
      </c>
      <c r="F37" s="155"/>
      <c r="G37" s="156">
        <v>60</v>
      </c>
    </row>
    <row r="38" spans="1:8" ht="18.75" x14ac:dyDescent="0.3">
      <c r="A38" s="255" t="s">
        <v>35</v>
      </c>
      <c r="B38" s="266" t="s">
        <v>443</v>
      </c>
      <c r="C38" s="251" t="s">
        <v>444</v>
      </c>
      <c r="D38" s="155"/>
      <c r="E38" s="155"/>
      <c r="F38" s="155"/>
      <c r="G38" s="156">
        <f>G39+G43+G47+G41</f>
        <v>9120.6</v>
      </c>
    </row>
    <row r="39" spans="1:8" ht="18.75" x14ac:dyDescent="0.3">
      <c r="A39" s="255" t="s">
        <v>32</v>
      </c>
      <c r="B39" s="262" t="s">
        <v>226</v>
      </c>
      <c r="C39" s="155" t="s">
        <v>445</v>
      </c>
      <c r="D39" s="155" t="s">
        <v>227</v>
      </c>
      <c r="E39" s="155"/>
      <c r="F39" s="155"/>
      <c r="G39" s="156">
        <f>G40</f>
        <v>100</v>
      </c>
    </row>
    <row r="40" spans="1:8" ht="37.5" x14ac:dyDescent="0.3">
      <c r="A40" s="255"/>
      <c r="B40" s="262" t="s">
        <v>210</v>
      </c>
      <c r="C40" s="155" t="s">
        <v>445</v>
      </c>
      <c r="D40" s="155" t="s">
        <v>227</v>
      </c>
      <c r="E40" s="155" t="s">
        <v>211</v>
      </c>
      <c r="F40" s="155"/>
      <c r="G40" s="156">
        <v>100</v>
      </c>
    </row>
    <row r="41" spans="1:8" ht="56.25" x14ac:dyDescent="0.3">
      <c r="A41" s="255" t="s">
        <v>446</v>
      </c>
      <c r="B41" s="184" t="s">
        <v>229</v>
      </c>
      <c r="C41" s="147" t="s">
        <v>445</v>
      </c>
      <c r="D41" s="147" t="s">
        <v>184</v>
      </c>
      <c r="E41" s="147"/>
      <c r="F41" s="147"/>
      <c r="G41" s="149">
        <f>G42</f>
        <v>72</v>
      </c>
    </row>
    <row r="42" spans="1:8" ht="18.75" x14ac:dyDescent="0.3">
      <c r="A42" s="255"/>
      <c r="B42" s="259" t="s">
        <v>214</v>
      </c>
      <c r="C42" s="147" t="s">
        <v>445</v>
      </c>
      <c r="D42" s="147" t="s">
        <v>184</v>
      </c>
      <c r="E42" s="147" t="s">
        <v>215</v>
      </c>
      <c r="F42" s="162"/>
      <c r="G42" s="156">
        <v>72</v>
      </c>
    </row>
    <row r="43" spans="1:8" ht="75" x14ac:dyDescent="0.3">
      <c r="A43" s="255" t="s">
        <v>447</v>
      </c>
      <c r="B43" s="267" t="s">
        <v>231</v>
      </c>
      <c r="C43" s="155" t="s">
        <v>445</v>
      </c>
      <c r="D43" s="186" t="s">
        <v>232</v>
      </c>
      <c r="E43" s="155"/>
      <c r="F43" s="155"/>
      <c r="G43" s="156">
        <f>G44+G45+G46</f>
        <v>8898.6</v>
      </c>
    </row>
    <row r="44" spans="1:8" ht="93.75" x14ac:dyDescent="0.3">
      <c r="A44" s="255"/>
      <c r="B44" s="267" t="s">
        <v>198</v>
      </c>
      <c r="C44" s="155" t="s">
        <v>445</v>
      </c>
      <c r="D44" s="186" t="s">
        <v>232</v>
      </c>
      <c r="E44" s="155" t="s">
        <v>199</v>
      </c>
      <c r="F44" s="155"/>
      <c r="G44" s="156">
        <v>8709.6</v>
      </c>
    </row>
    <row r="45" spans="1:8" ht="37.5" x14ac:dyDescent="0.3">
      <c r="A45" s="255"/>
      <c r="B45" s="262" t="s">
        <v>210</v>
      </c>
      <c r="C45" s="155" t="s">
        <v>445</v>
      </c>
      <c r="D45" s="186" t="s">
        <v>232</v>
      </c>
      <c r="E45" s="155" t="s">
        <v>211</v>
      </c>
      <c r="F45" s="155"/>
      <c r="G45" s="156">
        <v>185.9</v>
      </c>
    </row>
    <row r="46" spans="1:8" ht="18.75" x14ac:dyDescent="0.3">
      <c r="A46" s="255"/>
      <c r="B46" s="261" t="s">
        <v>214</v>
      </c>
      <c r="C46" s="155" t="s">
        <v>445</v>
      </c>
      <c r="D46" s="186" t="s">
        <v>232</v>
      </c>
      <c r="E46" s="155" t="s">
        <v>215</v>
      </c>
      <c r="F46" s="162"/>
      <c r="G46" s="156">
        <v>3.1</v>
      </c>
    </row>
    <row r="47" spans="1:8" ht="150" x14ac:dyDescent="0.3">
      <c r="A47" s="255" t="s">
        <v>448</v>
      </c>
      <c r="B47" s="268" t="s">
        <v>234</v>
      </c>
      <c r="C47" s="155" t="s">
        <v>445</v>
      </c>
      <c r="D47" s="155" t="s">
        <v>235</v>
      </c>
      <c r="E47" s="155"/>
      <c r="F47" s="155"/>
      <c r="G47" s="156">
        <f>G48</f>
        <v>50</v>
      </c>
    </row>
    <row r="48" spans="1:8" ht="37.5" x14ac:dyDescent="0.3">
      <c r="A48" s="255"/>
      <c r="B48" s="262" t="s">
        <v>210</v>
      </c>
      <c r="C48" s="155" t="s">
        <v>445</v>
      </c>
      <c r="D48" s="155" t="s">
        <v>235</v>
      </c>
      <c r="E48" s="155" t="s">
        <v>211</v>
      </c>
      <c r="F48" s="155"/>
      <c r="G48" s="156">
        <v>50</v>
      </c>
    </row>
    <row r="49" spans="1:7" ht="37.5" x14ac:dyDescent="0.3">
      <c r="A49" s="255" t="s">
        <v>389</v>
      </c>
      <c r="B49" s="266" t="s">
        <v>236</v>
      </c>
      <c r="C49" s="153" t="s">
        <v>432</v>
      </c>
      <c r="D49" s="155"/>
      <c r="E49" s="155"/>
      <c r="F49" s="155"/>
      <c r="G49" s="156">
        <f>G50</f>
        <v>20</v>
      </c>
    </row>
    <row r="50" spans="1:7" ht="56.25" x14ac:dyDescent="0.3">
      <c r="A50" s="255" t="s">
        <v>449</v>
      </c>
      <c r="B50" s="268" t="s">
        <v>238</v>
      </c>
      <c r="C50" s="251" t="s">
        <v>450</v>
      </c>
      <c r="D50" s="155"/>
      <c r="E50" s="155"/>
      <c r="F50" s="155"/>
      <c r="G50" s="156">
        <f>G51</f>
        <v>20</v>
      </c>
    </row>
    <row r="51" spans="1:7" ht="168.75" x14ac:dyDescent="0.3">
      <c r="A51" s="255" t="s">
        <v>393</v>
      </c>
      <c r="B51" s="269" t="s">
        <v>240</v>
      </c>
      <c r="C51" s="155" t="s">
        <v>451</v>
      </c>
      <c r="D51" s="155" t="s">
        <v>241</v>
      </c>
      <c r="E51" s="155"/>
      <c r="F51" s="155"/>
      <c r="G51" s="156">
        <f>G52</f>
        <v>20</v>
      </c>
    </row>
    <row r="52" spans="1:7" ht="37.5" x14ac:dyDescent="0.3">
      <c r="A52" s="255"/>
      <c r="B52" s="262" t="s">
        <v>210</v>
      </c>
      <c r="C52" s="155" t="s">
        <v>451</v>
      </c>
      <c r="D52" s="155" t="s">
        <v>241</v>
      </c>
      <c r="E52" s="155" t="s">
        <v>211</v>
      </c>
      <c r="F52" s="155"/>
      <c r="G52" s="156">
        <v>20</v>
      </c>
    </row>
    <row r="53" spans="1:7" ht="18.75" x14ac:dyDescent="0.3">
      <c r="A53" s="255" t="s">
        <v>175</v>
      </c>
      <c r="B53" s="266" t="s">
        <v>251</v>
      </c>
      <c r="C53" s="153" t="s">
        <v>436</v>
      </c>
      <c r="D53" s="155"/>
      <c r="E53" s="155"/>
      <c r="F53" s="155"/>
      <c r="G53" s="156">
        <f>G54+G58</f>
        <v>185</v>
      </c>
    </row>
    <row r="54" spans="1:7" ht="18.75" x14ac:dyDescent="0.3">
      <c r="A54" s="255" t="s">
        <v>407</v>
      </c>
      <c r="B54" s="266" t="s">
        <v>253</v>
      </c>
      <c r="C54" s="251" t="s">
        <v>452</v>
      </c>
      <c r="D54" s="155"/>
      <c r="E54" s="155"/>
      <c r="F54" s="155"/>
      <c r="G54" s="156">
        <f>G55</f>
        <v>105</v>
      </c>
    </row>
    <row r="55" spans="1:7" ht="37.5" x14ac:dyDescent="0.3">
      <c r="A55" s="255"/>
      <c r="B55" s="266" t="s">
        <v>256</v>
      </c>
      <c r="C55" s="155" t="s">
        <v>453</v>
      </c>
      <c r="D55" s="155" t="s">
        <v>257</v>
      </c>
      <c r="E55" s="155"/>
      <c r="F55" s="155"/>
      <c r="G55" s="156">
        <f>G56</f>
        <v>105</v>
      </c>
    </row>
    <row r="56" spans="1:7" ht="93.75" x14ac:dyDescent="0.3">
      <c r="A56" s="255"/>
      <c r="B56" s="170" t="s">
        <v>258</v>
      </c>
      <c r="C56" s="155" t="s">
        <v>453</v>
      </c>
      <c r="D56" s="155" t="s">
        <v>259</v>
      </c>
      <c r="E56" s="155"/>
      <c r="F56" s="155"/>
      <c r="G56" s="156">
        <f>G57</f>
        <v>105</v>
      </c>
    </row>
    <row r="57" spans="1:7" ht="18.75" x14ac:dyDescent="0.3">
      <c r="A57" s="255"/>
      <c r="B57" s="270" t="s">
        <v>214</v>
      </c>
      <c r="C57" s="155" t="s">
        <v>453</v>
      </c>
      <c r="D57" s="155" t="s">
        <v>259</v>
      </c>
      <c r="E57" s="155" t="s">
        <v>215</v>
      </c>
      <c r="F57" s="155"/>
      <c r="G57" s="156">
        <v>105</v>
      </c>
    </row>
    <row r="58" spans="1:7" ht="18.75" x14ac:dyDescent="0.3">
      <c r="A58" s="255" t="s">
        <v>454</v>
      </c>
      <c r="B58" s="195" t="s">
        <v>260</v>
      </c>
      <c r="C58" s="251" t="s">
        <v>455</v>
      </c>
      <c r="D58" s="186"/>
      <c r="E58" s="155"/>
      <c r="F58" s="155"/>
      <c r="G58" s="156">
        <f>G59</f>
        <v>80</v>
      </c>
    </row>
    <row r="59" spans="1:7" ht="93.75" x14ac:dyDescent="0.3">
      <c r="A59" s="255" t="s">
        <v>456</v>
      </c>
      <c r="B59" s="196" t="s">
        <v>457</v>
      </c>
      <c r="C59" s="155" t="s">
        <v>458</v>
      </c>
      <c r="D59" s="186" t="s">
        <v>263</v>
      </c>
      <c r="E59" s="155"/>
      <c r="F59" s="155"/>
      <c r="G59" s="156">
        <f>G60</f>
        <v>80</v>
      </c>
    </row>
    <row r="60" spans="1:7" ht="37.5" x14ac:dyDescent="0.3">
      <c r="A60" s="255"/>
      <c r="B60" s="271" t="s">
        <v>210</v>
      </c>
      <c r="C60" s="155" t="s">
        <v>458</v>
      </c>
      <c r="D60" s="186" t="s">
        <v>263</v>
      </c>
      <c r="E60" s="155" t="s">
        <v>211</v>
      </c>
      <c r="F60" s="155"/>
      <c r="G60" s="156">
        <v>80</v>
      </c>
    </row>
    <row r="61" spans="1:7" ht="23.1" customHeight="1" x14ac:dyDescent="0.3">
      <c r="A61" s="255" t="s">
        <v>176</v>
      </c>
      <c r="B61" s="171" t="s">
        <v>265</v>
      </c>
      <c r="C61" s="153" t="s">
        <v>459</v>
      </c>
      <c r="D61" s="186"/>
      <c r="E61" s="155"/>
      <c r="F61" s="155"/>
      <c r="G61" s="156">
        <f>G62</f>
        <v>8066.4000000000005</v>
      </c>
    </row>
    <row r="62" spans="1:7" ht="18.75" x14ac:dyDescent="0.3">
      <c r="A62" s="255" t="s">
        <v>460</v>
      </c>
      <c r="B62" s="171" t="s">
        <v>267</v>
      </c>
      <c r="C62" s="251" t="s">
        <v>461</v>
      </c>
      <c r="D62" s="186" t="s">
        <v>269</v>
      </c>
      <c r="E62" s="155"/>
      <c r="F62" s="155"/>
      <c r="G62" s="156">
        <f>G63+G68+G70+G77+G79+G81+G83</f>
        <v>8066.4000000000005</v>
      </c>
    </row>
    <row r="63" spans="1:7" ht="37.5" x14ac:dyDescent="0.3">
      <c r="A63" s="255" t="s">
        <v>462</v>
      </c>
      <c r="B63" s="171" t="s">
        <v>270</v>
      </c>
      <c r="C63" s="155" t="s">
        <v>463</v>
      </c>
      <c r="D63" s="186" t="s">
        <v>271</v>
      </c>
      <c r="E63" s="155"/>
      <c r="F63" s="155"/>
      <c r="G63" s="156">
        <f>G64+G66</f>
        <v>134.80000000000001</v>
      </c>
    </row>
    <row r="64" spans="1:7" ht="18.75" x14ac:dyDescent="0.3">
      <c r="A64" s="255" t="s">
        <v>464</v>
      </c>
      <c r="B64" s="170" t="s">
        <v>273</v>
      </c>
      <c r="C64" s="155" t="s">
        <v>463</v>
      </c>
      <c r="D64" s="186" t="s">
        <v>274</v>
      </c>
      <c r="E64" s="162"/>
      <c r="F64" s="162"/>
      <c r="G64" s="156">
        <f>G65</f>
        <v>34.799999999999997</v>
      </c>
    </row>
    <row r="65" spans="1:7" ht="37.5" x14ac:dyDescent="0.3">
      <c r="A65" s="255"/>
      <c r="B65" s="271" t="s">
        <v>210</v>
      </c>
      <c r="C65" s="155" t="s">
        <v>463</v>
      </c>
      <c r="D65" s="186" t="s">
        <v>274</v>
      </c>
      <c r="E65" s="155" t="s">
        <v>211</v>
      </c>
      <c r="F65" s="162"/>
      <c r="G65" s="156">
        <v>34.799999999999997</v>
      </c>
    </row>
    <row r="66" spans="1:7" ht="75" x14ac:dyDescent="0.3">
      <c r="A66" s="255" t="s">
        <v>465</v>
      </c>
      <c r="B66" s="170" t="s">
        <v>275</v>
      </c>
      <c r="C66" s="155" t="s">
        <v>463</v>
      </c>
      <c r="D66" s="186" t="s">
        <v>276</v>
      </c>
      <c r="E66" s="155"/>
      <c r="F66" s="155"/>
      <c r="G66" s="156">
        <f>G67</f>
        <v>100</v>
      </c>
    </row>
    <row r="67" spans="1:7" ht="37.5" x14ac:dyDescent="0.3">
      <c r="A67" s="255"/>
      <c r="B67" s="170" t="s">
        <v>210</v>
      </c>
      <c r="C67" s="155" t="s">
        <v>463</v>
      </c>
      <c r="D67" s="186" t="s">
        <v>276</v>
      </c>
      <c r="E67" s="155" t="s">
        <v>211</v>
      </c>
      <c r="F67" s="155"/>
      <c r="G67" s="156">
        <v>100</v>
      </c>
    </row>
    <row r="68" spans="1:7" ht="37.5" x14ac:dyDescent="0.3">
      <c r="A68" s="255" t="s">
        <v>242</v>
      </c>
      <c r="B68" s="170" t="s">
        <v>278</v>
      </c>
      <c r="C68" s="155" t="s">
        <v>463</v>
      </c>
      <c r="D68" s="186" t="s">
        <v>279</v>
      </c>
      <c r="E68" s="155"/>
      <c r="F68" s="155"/>
      <c r="G68" s="156">
        <f>G69</f>
        <v>40</v>
      </c>
    </row>
    <row r="69" spans="1:7" ht="37.5" x14ac:dyDescent="0.3">
      <c r="A69" s="255"/>
      <c r="B69" s="170" t="s">
        <v>210</v>
      </c>
      <c r="C69" s="155" t="s">
        <v>463</v>
      </c>
      <c r="D69" s="186" t="s">
        <v>279</v>
      </c>
      <c r="E69" s="155" t="s">
        <v>211</v>
      </c>
      <c r="F69" s="155"/>
      <c r="G69" s="156">
        <v>40</v>
      </c>
    </row>
    <row r="70" spans="1:7" ht="18.75" x14ac:dyDescent="0.3">
      <c r="A70" s="255" t="s">
        <v>466</v>
      </c>
      <c r="B70" s="170" t="s">
        <v>281</v>
      </c>
      <c r="C70" s="155" t="s">
        <v>463</v>
      </c>
      <c r="D70" s="186" t="s">
        <v>282</v>
      </c>
      <c r="E70" s="155"/>
      <c r="F70" s="155"/>
      <c r="G70" s="156">
        <f>G71+G73+G75</f>
        <v>423.8</v>
      </c>
    </row>
    <row r="71" spans="1:7" ht="37.5" x14ac:dyDescent="0.3">
      <c r="A71" s="255" t="s">
        <v>467</v>
      </c>
      <c r="B71" s="170" t="s">
        <v>284</v>
      </c>
      <c r="C71" s="155" t="s">
        <v>463</v>
      </c>
      <c r="D71" s="186" t="s">
        <v>285</v>
      </c>
      <c r="E71" s="155"/>
      <c r="F71" s="155"/>
      <c r="G71" s="156">
        <f>G72</f>
        <v>155.4</v>
      </c>
    </row>
    <row r="72" spans="1:7" ht="37.5" x14ac:dyDescent="0.3">
      <c r="A72" s="255"/>
      <c r="B72" s="170" t="s">
        <v>210</v>
      </c>
      <c r="C72" s="155" t="s">
        <v>463</v>
      </c>
      <c r="D72" s="186" t="s">
        <v>285</v>
      </c>
      <c r="E72" s="155" t="s">
        <v>211</v>
      </c>
      <c r="F72" s="155"/>
      <c r="G72" s="156">
        <v>155.4</v>
      </c>
    </row>
    <row r="73" spans="1:7" ht="37.5" x14ac:dyDescent="0.3">
      <c r="A73" s="255" t="s">
        <v>468</v>
      </c>
      <c r="B73" s="170" t="s">
        <v>288</v>
      </c>
      <c r="C73" s="155" t="s">
        <v>463</v>
      </c>
      <c r="D73" s="186" t="s">
        <v>289</v>
      </c>
      <c r="E73" s="155"/>
      <c r="F73" s="155"/>
      <c r="G73" s="156">
        <f>G74</f>
        <v>183.4</v>
      </c>
    </row>
    <row r="74" spans="1:7" ht="37.5" x14ac:dyDescent="0.3">
      <c r="A74" s="255"/>
      <c r="B74" s="170" t="s">
        <v>210</v>
      </c>
      <c r="C74" s="155" t="s">
        <v>463</v>
      </c>
      <c r="D74" s="186" t="s">
        <v>289</v>
      </c>
      <c r="E74" s="155" t="s">
        <v>211</v>
      </c>
      <c r="F74" s="155"/>
      <c r="G74" s="156">
        <v>183.4</v>
      </c>
    </row>
    <row r="75" spans="1:7" ht="56.25" x14ac:dyDescent="0.3">
      <c r="A75" s="255" t="s">
        <v>469</v>
      </c>
      <c r="B75" s="170" t="s">
        <v>291</v>
      </c>
      <c r="C75" s="155" t="s">
        <v>463</v>
      </c>
      <c r="D75" s="186" t="s">
        <v>292</v>
      </c>
      <c r="E75" s="155"/>
      <c r="F75" s="155"/>
      <c r="G75" s="156">
        <f>G76</f>
        <v>85</v>
      </c>
    </row>
    <row r="76" spans="1:7" ht="37.5" x14ac:dyDescent="0.3">
      <c r="A76" s="255"/>
      <c r="B76" s="170" t="s">
        <v>210</v>
      </c>
      <c r="C76" s="155" t="s">
        <v>463</v>
      </c>
      <c r="D76" s="186" t="s">
        <v>292</v>
      </c>
      <c r="E76" s="155" t="s">
        <v>211</v>
      </c>
      <c r="F76" s="155"/>
      <c r="G76" s="156">
        <v>85</v>
      </c>
    </row>
    <row r="77" spans="1:7" ht="37.5" x14ac:dyDescent="0.3">
      <c r="A77" s="255" t="s">
        <v>470</v>
      </c>
      <c r="B77" s="170" t="s">
        <v>294</v>
      </c>
      <c r="C77" s="155" t="s">
        <v>463</v>
      </c>
      <c r="D77" s="186" t="s">
        <v>295</v>
      </c>
      <c r="E77" s="155"/>
      <c r="F77" s="155"/>
      <c r="G77" s="156">
        <f>G78</f>
        <v>560.70000000000005</v>
      </c>
    </row>
    <row r="78" spans="1:7" ht="37.5" x14ac:dyDescent="0.3">
      <c r="A78" s="255"/>
      <c r="B78" s="170" t="s">
        <v>210</v>
      </c>
      <c r="C78" s="155" t="s">
        <v>463</v>
      </c>
      <c r="D78" s="186" t="s">
        <v>295</v>
      </c>
      <c r="E78" s="155" t="s">
        <v>211</v>
      </c>
      <c r="F78" s="155"/>
      <c r="G78" s="156">
        <v>560.70000000000005</v>
      </c>
    </row>
    <row r="79" spans="1:7" ht="56.25" x14ac:dyDescent="0.3">
      <c r="A79" s="255" t="s">
        <v>471</v>
      </c>
      <c r="B79" s="171" t="s">
        <v>297</v>
      </c>
      <c r="C79" s="155" t="s">
        <v>463</v>
      </c>
      <c r="D79" s="186" t="s">
        <v>298</v>
      </c>
      <c r="E79" s="155"/>
      <c r="F79" s="155"/>
      <c r="G79" s="156">
        <f>G80</f>
        <v>6307.1</v>
      </c>
    </row>
    <row r="80" spans="1:7" ht="37.5" x14ac:dyDescent="0.3">
      <c r="A80" s="255"/>
      <c r="B80" s="170" t="s">
        <v>210</v>
      </c>
      <c r="C80" s="155" t="s">
        <v>463</v>
      </c>
      <c r="D80" s="186" t="s">
        <v>298</v>
      </c>
      <c r="E80" s="155" t="s">
        <v>211</v>
      </c>
      <c r="F80" s="155"/>
      <c r="G80" s="156">
        <v>6307.1</v>
      </c>
    </row>
    <row r="81" spans="1:7" ht="21.95" customHeight="1" x14ac:dyDescent="0.3">
      <c r="A81" s="255" t="s">
        <v>472</v>
      </c>
      <c r="B81" s="171" t="s">
        <v>300</v>
      </c>
      <c r="C81" s="155" t="s">
        <v>463</v>
      </c>
      <c r="D81" s="186" t="s">
        <v>301</v>
      </c>
      <c r="E81" s="155"/>
      <c r="F81" s="155"/>
      <c r="G81" s="156">
        <f>G82</f>
        <v>100</v>
      </c>
    </row>
    <row r="82" spans="1:7" ht="37.5" x14ac:dyDescent="0.3">
      <c r="A82" s="255"/>
      <c r="B82" s="170" t="s">
        <v>210</v>
      </c>
      <c r="C82" s="155" t="s">
        <v>463</v>
      </c>
      <c r="D82" s="186" t="s">
        <v>301</v>
      </c>
      <c r="E82" s="155" t="s">
        <v>211</v>
      </c>
      <c r="F82" s="155"/>
      <c r="G82" s="156">
        <v>100</v>
      </c>
    </row>
    <row r="83" spans="1:7" ht="37.5" x14ac:dyDescent="0.3">
      <c r="A83" s="255" t="s">
        <v>473</v>
      </c>
      <c r="B83" s="170" t="s">
        <v>303</v>
      </c>
      <c r="C83" s="155" t="s">
        <v>463</v>
      </c>
      <c r="D83" s="186" t="s">
        <v>304</v>
      </c>
      <c r="E83" s="155"/>
      <c r="F83" s="155"/>
      <c r="G83" s="156">
        <f>G84</f>
        <v>500</v>
      </c>
    </row>
    <row r="84" spans="1:7" ht="37.5" x14ac:dyDescent="0.3">
      <c r="A84" s="255"/>
      <c r="B84" s="170" t="s">
        <v>210</v>
      </c>
      <c r="C84" s="155" t="s">
        <v>463</v>
      </c>
      <c r="D84" s="186" t="s">
        <v>304</v>
      </c>
      <c r="E84" s="155" t="s">
        <v>211</v>
      </c>
      <c r="F84" s="155"/>
      <c r="G84" s="156">
        <v>500</v>
      </c>
    </row>
    <row r="85" spans="1:7" ht="18.75" x14ac:dyDescent="0.3">
      <c r="A85" s="255" t="s">
        <v>177</v>
      </c>
      <c r="B85" s="170" t="s">
        <v>306</v>
      </c>
      <c r="C85" s="153" t="s">
        <v>474</v>
      </c>
      <c r="D85" s="186"/>
      <c r="E85" s="155"/>
      <c r="F85" s="155"/>
      <c r="G85" s="156">
        <f>G87</f>
        <v>55</v>
      </c>
    </row>
    <row r="86" spans="1:7" ht="37.5" x14ac:dyDescent="0.3">
      <c r="A86" s="255" t="s">
        <v>475</v>
      </c>
      <c r="B86" s="170" t="s">
        <v>309</v>
      </c>
      <c r="C86" s="251" t="s">
        <v>459</v>
      </c>
      <c r="D86" s="186"/>
      <c r="E86" s="155"/>
      <c r="F86" s="155"/>
      <c r="G86" s="156">
        <f>G87</f>
        <v>55</v>
      </c>
    </row>
    <row r="87" spans="1:7" ht="75" x14ac:dyDescent="0.3">
      <c r="A87" s="255" t="s">
        <v>476</v>
      </c>
      <c r="B87" s="170" t="s">
        <v>311</v>
      </c>
      <c r="C87" s="155" t="s">
        <v>477</v>
      </c>
      <c r="D87" s="186" t="s">
        <v>312</v>
      </c>
      <c r="E87" s="155"/>
      <c r="F87" s="155"/>
      <c r="G87" s="156">
        <f>G88</f>
        <v>55</v>
      </c>
    </row>
    <row r="88" spans="1:7" ht="37.5" x14ac:dyDescent="0.3">
      <c r="A88" s="255"/>
      <c r="B88" s="170" t="s">
        <v>210</v>
      </c>
      <c r="C88" s="155" t="s">
        <v>477</v>
      </c>
      <c r="D88" s="186" t="s">
        <v>313</v>
      </c>
      <c r="E88" s="155" t="s">
        <v>211</v>
      </c>
      <c r="F88" s="155"/>
      <c r="G88" s="156">
        <v>55</v>
      </c>
    </row>
    <row r="89" spans="1:7" ht="18.75" x14ac:dyDescent="0.3">
      <c r="A89" s="255" t="s">
        <v>178</v>
      </c>
      <c r="B89" s="170" t="s">
        <v>315</v>
      </c>
      <c r="C89" s="153" t="s">
        <v>478</v>
      </c>
      <c r="D89" s="155"/>
      <c r="E89" s="155"/>
      <c r="F89" s="155"/>
      <c r="G89" s="156">
        <f>G90+G94+G97</f>
        <v>565</v>
      </c>
    </row>
    <row r="90" spans="1:7" ht="38.450000000000003" customHeight="1" x14ac:dyDescent="0.3">
      <c r="A90" s="255" t="s">
        <v>479</v>
      </c>
      <c r="B90" s="202" t="s">
        <v>318</v>
      </c>
      <c r="C90" s="251" t="s">
        <v>459</v>
      </c>
      <c r="D90" s="155"/>
      <c r="E90" s="155"/>
      <c r="F90" s="155"/>
      <c r="G90" s="156">
        <f>G91</f>
        <v>160</v>
      </c>
    </row>
    <row r="91" spans="1:7" ht="20.45" customHeight="1" x14ac:dyDescent="0.3">
      <c r="A91" s="255"/>
      <c r="B91" s="170" t="s">
        <v>320</v>
      </c>
      <c r="C91" s="155" t="s">
        <v>480</v>
      </c>
      <c r="D91" s="155" t="s">
        <v>321</v>
      </c>
      <c r="E91" s="155"/>
      <c r="F91" s="155"/>
      <c r="G91" s="156">
        <f>G92</f>
        <v>160</v>
      </c>
    </row>
    <row r="92" spans="1:7" ht="90" customHeight="1" x14ac:dyDescent="0.3">
      <c r="A92" s="255"/>
      <c r="B92" s="170" t="s">
        <v>322</v>
      </c>
      <c r="C92" s="155" t="s">
        <v>480</v>
      </c>
      <c r="D92" s="155" t="s">
        <v>323</v>
      </c>
      <c r="E92" s="155"/>
      <c r="F92" s="155"/>
      <c r="G92" s="156">
        <f>G93</f>
        <v>160</v>
      </c>
    </row>
    <row r="93" spans="1:7" ht="37.5" x14ac:dyDescent="0.3">
      <c r="A93" s="255"/>
      <c r="B93" s="170" t="s">
        <v>210</v>
      </c>
      <c r="C93" s="155" t="s">
        <v>480</v>
      </c>
      <c r="D93" s="155" t="s">
        <v>323</v>
      </c>
      <c r="E93" s="155" t="s">
        <v>211</v>
      </c>
      <c r="F93" s="155"/>
      <c r="G93" s="156">
        <v>160</v>
      </c>
    </row>
    <row r="94" spans="1:7" ht="37.5" x14ac:dyDescent="0.3">
      <c r="A94" s="255" t="s">
        <v>481</v>
      </c>
      <c r="B94" s="170" t="s">
        <v>325</v>
      </c>
      <c r="C94" s="251" t="s">
        <v>478</v>
      </c>
      <c r="D94" s="186"/>
      <c r="E94" s="162"/>
      <c r="F94" s="162"/>
      <c r="G94" s="156">
        <f>G95</f>
        <v>300</v>
      </c>
    </row>
    <row r="95" spans="1:7" ht="75.599999999999994" customHeight="1" x14ac:dyDescent="0.3">
      <c r="A95" s="255" t="s">
        <v>482</v>
      </c>
      <c r="B95" s="170" t="s">
        <v>328</v>
      </c>
      <c r="C95" s="155" t="s">
        <v>483</v>
      </c>
      <c r="D95" s="155" t="s">
        <v>329</v>
      </c>
      <c r="E95" s="155"/>
      <c r="F95" s="155"/>
      <c r="G95" s="156">
        <f>G96</f>
        <v>300</v>
      </c>
    </row>
    <row r="96" spans="1:7" ht="37.5" x14ac:dyDescent="0.3">
      <c r="A96" s="255"/>
      <c r="B96" s="170" t="s">
        <v>210</v>
      </c>
      <c r="C96" s="155" t="s">
        <v>483</v>
      </c>
      <c r="D96" s="155" t="s">
        <v>329</v>
      </c>
      <c r="E96" s="155" t="s">
        <v>211</v>
      </c>
      <c r="F96" s="155"/>
      <c r="G96" s="156">
        <v>300</v>
      </c>
    </row>
    <row r="97" spans="1:7" ht="23.45" customHeight="1" x14ac:dyDescent="0.3">
      <c r="A97" s="255" t="s">
        <v>484</v>
      </c>
      <c r="B97" s="170" t="s">
        <v>331</v>
      </c>
      <c r="C97" s="251" t="s">
        <v>485</v>
      </c>
      <c r="D97" s="155"/>
      <c r="E97" s="155"/>
      <c r="F97" s="155"/>
      <c r="G97" s="156">
        <f>G98+G100+G102</f>
        <v>105</v>
      </c>
    </row>
    <row r="98" spans="1:7" ht="72.95" customHeight="1" x14ac:dyDescent="0.3">
      <c r="A98" s="255" t="s">
        <v>486</v>
      </c>
      <c r="B98" s="170" t="s">
        <v>334</v>
      </c>
      <c r="C98" s="173" t="s">
        <v>487</v>
      </c>
      <c r="D98" s="155" t="s">
        <v>335</v>
      </c>
      <c r="E98" s="155"/>
      <c r="F98" s="155"/>
      <c r="G98" s="156">
        <f>G99</f>
        <v>50</v>
      </c>
    </row>
    <row r="99" spans="1:7" ht="37.5" x14ac:dyDescent="0.3">
      <c r="A99" s="255"/>
      <c r="B99" s="170" t="s">
        <v>210</v>
      </c>
      <c r="C99" s="173" t="s">
        <v>487</v>
      </c>
      <c r="D99" s="155" t="s">
        <v>335</v>
      </c>
      <c r="E99" s="155" t="s">
        <v>211</v>
      </c>
      <c r="F99" s="155"/>
      <c r="G99" s="156">
        <v>50</v>
      </c>
    </row>
    <row r="100" spans="1:7" ht="72.599999999999994" customHeight="1" x14ac:dyDescent="0.3">
      <c r="A100" s="255" t="s">
        <v>488</v>
      </c>
      <c r="B100" s="272" t="s">
        <v>337</v>
      </c>
      <c r="C100" s="155" t="s">
        <v>487</v>
      </c>
      <c r="D100" s="155" t="s">
        <v>338</v>
      </c>
      <c r="E100" s="155"/>
      <c r="F100" s="155"/>
      <c r="G100" s="156">
        <f>G101</f>
        <v>35</v>
      </c>
    </row>
    <row r="101" spans="1:7" ht="38.450000000000003" customHeight="1" x14ac:dyDescent="0.3">
      <c r="A101" s="255"/>
      <c r="B101" s="170" t="s">
        <v>210</v>
      </c>
      <c r="C101" s="173" t="s">
        <v>487</v>
      </c>
      <c r="D101" s="155" t="s">
        <v>338</v>
      </c>
      <c r="E101" s="155" t="s">
        <v>211</v>
      </c>
      <c r="F101" s="155"/>
      <c r="G101" s="156">
        <v>35</v>
      </c>
    </row>
    <row r="102" spans="1:7" ht="93.75" x14ac:dyDescent="0.3">
      <c r="A102" s="255" t="s">
        <v>489</v>
      </c>
      <c r="B102" s="170" t="s">
        <v>340</v>
      </c>
      <c r="C102" s="173" t="s">
        <v>487</v>
      </c>
      <c r="D102" s="155" t="s">
        <v>341</v>
      </c>
      <c r="E102" s="155"/>
      <c r="F102" s="155"/>
      <c r="G102" s="156">
        <f>G103</f>
        <v>20</v>
      </c>
    </row>
    <row r="103" spans="1:7" ht="38.1" customHeight="1" x14ac:dyDescent="0.3">
      <c r="A103" s="255"/>
      <c r="B103" s="170" t="s">
        <v>210</v>
      </c>
      <c r="C103" s="173" t="s">
        <v>487</v>
      </c>
      <c r="D103" s="155" t="s">
        <v>341</v>
      </c>
      <c r="E103" s="155" t="s">
        <v>211</v>
      </c>
      <c r="F103" s="155"/>
      <c r="G103" s="156">
        <v>20</v>
      </c>
    </row>
    <row r="104" spans="1:7" ht="19.5" customHeight="1" x14ac:dyDescent="0.3">
      <c r="A104" s="255" t="s">
        <v>179</v>
      </c>
      <c r="B104" s="170" t="s">
        <v>343</v>
      </c>
      <c r="C104" s="153" t="s">
        <v>490</v>
      </c>
      <c r="D104" s="155"/>
      <c r="E104" s="155"/>
      <c r="F104" s="155"/>
      <c r="G104" s="156">
        <f>G105+G108</f>
        <v>4062</v>
      </c>
    </row>
    <row r="105" spans="1:7" ht="21.95" customHeight="1" x14ac:dyDescent="0.3">
      <c r="A105" s="255" t="s">
        <v>491</v>
      </c>
      <c r="B105" s="170" t="s">
        <v>346</v>
      </c>
      <c r="C105" s="251" t="s">
        <v>429</v>
      </c>
      <c r="D105" s="155"/>
      <c r="E105" s="155"/>
      <c r="F105" s="155"/>
      <c r="G105" s="156">
        <f>G106</f>
        <v>3552</v>
      </c>
    </row>
    <row r="106" spans="1:7" ht="55.5" customHeight="1" x14ac:dyDescent="0.3">
      <c r="A106" s="255" t="s">
        <v>492</v>
      </c>
      <c r="B106" s="171" t="s">
        <v>349</v>
      </c>
      <c r="C106" s="155" t="s">
        <v>493</v>
      </c>
      <c r="D106" s="155" t="s">
        <v>351</v>
      </c>
      <c r="E106" s="155"/>
      <c r="F106" s="155"/>
      <c r="G106" s="156">
        <f>G107</f>
        <v>3552</v>
      </c>
    </row>
    <row r="107" spans="1:7" ht="37.5" x14ac:dyDescent="0.3">
      <c r="A107" s="255"/>
      <c r="B107" s="170" t="s">
        <v>210</v>
      </c>
      <c r="C107" s="155" t="s">
        <v>494</v>
      </c>
      <c r="D107" s="155" t="s">
        <v>351</v>
      </c>
      <c r="E107" s="155" t="s">
        <v>211</v>
      </c>
      <c r="F107" s="155"/>
      <c r="G107" s="156">
        <v>3552</v>
      </c>
    </row>
    <row r="108" spans="1:7" ht="37.5" x14ac:dyDescent="0.3">
      <c r="A108" s="255" t="s">
        <v>495</v>
      </c>
      <c r="B108" s="170" t="s">
        <v>353</v>
      </c>
      <c r="C108" s="251" t="s">
        <v>436</v>
      </c>
      <c r="D108" s="155"/>
      <c r="E108" s="155"/>
      <c r="F108" s="155"/>
      <c r="G108" s="156">
        <f>G109</f>
        <v>510</v>
      </c>
    </row>
    <row r="109" spans="1:7" ht="75" x14ac:dyDescent="0.3">
      <c r="A109" s="255" t="s">
        <v>496</v>
      </c>
      <c r="B109" s="170" t="s">
        <v>356</v>
      </c>
      <c r="C109" s="155" t="s">
        <v>354</v>
      </c>
      <c r="D109" s="155" t="s">
        <v>357</v>
      </c>
      <c r="E109" s="155"/>
      <c r="F109" s="155"/>
      <c r="G109" s="156">
        <f>G110</f>
        <v>510</v>
      </c>
    </row>
    <row r="110" spans="1:7" ht="37.5" x14ac:dyDescent="0.3">
      <c r="A110" s="255"/>
      <c r="B110" s="170" t="s">
        <v>210</v>
      </c>
      <c r="C110" s="155" t="s">
        <v>354</v>
      </c>
      <c r="D110" s="155" t="s">
        <v>357</v>
      </c>
      <c r="E110" s="155" t="s">
        <v>211</v>
      </c>
      <c r="F110" s="155"/>
      <c r="G110" s="156">
        <v>510</v>
      </c>
    </row>
    <row r="111" spans="1:7" ht="18.75" x14ac:dyDescent="0.3">
      <c r="A111" s="255" t="s">
        <v>497</v>
      </c>
      <c r="B111" s="159" t="s">
        <v>359</v>
      </c>
      <c r="C111" s="153" t="s">
        <v>498</v>
      </c>
      <c r="D111" s="155"/>
      <c r="E111" s="155"/>
      <c r="F111" s="155"/>
      <c r="G111" s="156">
        <f>G112</f>
        <v>8600.4000000000015</v>
      </c>
    </row>
    <row r="112" spans="1:7" ht="18.75" x14ac:dyDescent="0.3">
      <c r="A112" s="255" t="s">
        <v>499</v>
      </c>
      <c r="B112" s="170" t="s">
        <v>362</v>
      </c>
      <c r="C112" s="251" t="s">
        <v>436</v>
      </c>
      <c r="D112" s="155"/>
      <c r="E112" s="155"/>
      <c r="F112" s="155"/>
      <c r="G112" s="156">
        <f>G113+G116+G118</f>
        <v>8600.4000000000015</v>
      </c>
    </row>
    <row r="113" spans="1:7" ht="74.099999999999994" customHeight="1" x14ac:dyDescent="0.3">
      <c r="A113" s="255" t="s">
        <v>500</v>
      </c>
      <c r="B113" s="171" t="s">
        <v>365</v>
      </c>
      <c r="C113" s="155" t="s">
        <v>501</v>
      </c>
      <c r="D113" s="155" t="s">
        <v>502</v>
      </c>
      <c r="E113" s="155"/>
      <c r="F113" s="155"/>
      <c r="G113" s="156">
        <f>G114+G115</f>
        <v>2234.4</v>
      </c>
    </row>
    <row r="114" spans="1:7" ht="93.75" x14ac:dyDescent="0.3">
      <c r="A114" s="255"/>
      <c r="B114" s="171" t="s">
        <v>198</v>
      </c>
      <c r="C114" s="155" t="s">
        <v>501</v>
      </c>
      <c r="D114" s="155" t="s">
        <v>502</v>
      </c>
      <c r="E114" s="155" t="s">
        <v>199</v>
      </c>
      <c r="F114" s="155"/>
      <c r="G114" s="156">
        <v>2081.4</v>
      </c>
    </row>
    <row r="115" spans="1:7" ht="37.5" x14ac:dyDescent="0.3">
      <c r="A115" s="255"/>
      <c r="B115" s="170" t="s">
        <v>210</v>
      </c>
      <c r="C115" s="155" t="s">
        <v>501</v>
      </c>
      <c r="D115" s="155" t="s">
        <v>502</v>
      </c>
      <c r="E115" s="155" t="s">
        <v>211</v>
      </c>
      <c r="F115" s="155"/>
      <c r="G115" s="156">
        <v>153</v>
      </c>
    </row>
    <row r="116" spans="1:7" ht="75" customHeight="1" x14ac:dyDescent="0.3">
      <c r="A116" s="255" t="s">
        <v>503</v>
      </c>
      <c r="B116" s="209" t="s">
        <v>368</v>
      </c>
      <c r="C116" s="155" t="s">
        <v>501</v>
      </c>
      <c r="D116" s="155" t="s">
        <v>504</v>
      </c>
      <c r="E116" s="147"/>
      <c r="F116" s="147"/>
      <c r="G116" s="149">
        <f>G117</f>
        <v>3858.2</v>
      </c>
    </row>
    <row r="117" spans="1:7" ht="21" customHeight="1" x14ac:dyDescent="0.3">
      <c r="A117" s="255"/>
      <c r="B117" s="259" t="s">
        <v>212</v>
      </c>
      <c r="C117" s="155" t="s">
        <v>501</v>
      </c>
      <c r="D117" s="155" t="s">
        <v>504</v>
      </c>
      <c r="E117" s="155" t="s">
        <v>213</v>
      </c>
      <c r="F117" s="155"/>
      <c r="G117" s="156">
        <v>3858.2</v>
      </c>
    </row>
    <row r="118" spans="1:7" ht="75" x14ac:dyDescent="0.3">
      <c r="A118" s="255" t="s">
        <v>503</v>
      </c>
      <c r="B118" s="170" t="s">
        <v>371</v>
      </c>
      <c r="C118" s="155" t="s">
        <v>501</v>
      </c>
      <c r="D118" s="186" t="s">
        <v>372</v>
      </c>
      <c r="E118" s="155"/>
      <c r="F118" s="155"/>
      <c r="G118" s="156">
        <f>G119</f>
        <v>2507.8000000000002</v>
      </c>
    </row>
    <row r="119" spans="1:7" ht="21.95" customHeight="1" x14ac:dyDescent="0.3">
      <c r="A119" s="255"/>
      <c r="B119" s="259" t="s">
        <v>212</v>
      </c>
      <c r="C119" s="155" t="s">
        <v>501</v>
      </c>
      <c r="D119" s="155" t="s">
        <v>372</v>
      </c>
      <c r="E119" s="155" t="s">
        <v>213</v>
      </c>
      <c r="F119" s="155"/>
      <c r="G119" s="156">
        <v>2507.8000000000002</v>
      </c>
    </row>
    <row r="120" spans="1:7" ht="18.75" x14ac:dyDescent="0.3">
      <c r="A120" s="255" t="s">
        <v>505</v>
      </c>
      <c r="B120" s="170" t="s">
        <v>374</v>
      </c>
      <c r="C120" s="153" t="s">
        <v>455</v>
      </c>
      <c r="D120" s="186"/>
      <c r="E120" s="155"/>
      <c r="F120" s="155"/>
      <c r="G120" s="156">
        <f>G121</f>
        <v>825</v>
      </c>
    </row>
    <row r="121" spans="1:7" ht="18.75" x14ac:dyDescent="0.3">
      <c r="A121" s="255" t="s">
        <v>506</v>
      </c>
      <c r="B121" s="159" t="s">
        <v>377</v>
      </c>
      <c r="C121" s="251" t="s">
        <v>430</v>
      </c>
      <c r="D121" s="155"/>
      <c r="E121" s="155"/>
      <c r="F121" s="155"/>
      <c r="G121" s="156">
        <f>G122</f>
        <v>825</v>
      </c>
    </row>
    <row r="122" spans="1:7" ht="192" customHeight="1" x14ac:dyDescent="0.3">
      <c r="A122" s="255" t="s">
        <v>507</v>
      </c>
      <c r="B122" s="171" t="s">
        <v>379</v>
      </c>
      <c r="C122" s="155" t="s">
        <v>508</v>
      </c>
      <c r="D122" s="155" t="s">
        <v>380</v>
      </c>
      <c r="E122" s="155"/>
      <c r="F122" s="155"/>
      <c r="G122" s="156">
        <f>G123</f>
        <v>825</v>
      </c>
    </row>
    <row r="123" spans="1:7" ht="37.5" x14ac:dyDescent="0.3">
      <c r="A123" s="255"/>
      <c r="B123" s="170" t="s">
        <v>210</v>
      </c>
      <c r="C123" s="155" t="s">
        <v>508</v>
      </c>
      <c r="D123" s="155" t="s">
        <v>380</v>
      </c>
      <c r="E123" s="155" t="s">
        <v>211</v>
      </c>
      <c r="F123" s="155"/>
      <c r="G123" s="156">
        <v>825</v>
      </c>
    </row>
    <row r="124" spans="1:7" ht="20.25" x14ac:dyDescent="0.3">
      <c r="A124" s="273"/>
      <c r="B124" s="274" t="s">
        <v>425</v>
      </c>
      <c r="C124" s="275"/>
      <c r="D124" s="275"/>
      <c r="E124" s="275"/>
      <c r="F124" s="275"/>
      <c r="G124" s="276">
        <f>G11+G49+G53+G61+G85+G89+G104+G111+G120</f>
        <v>52159.000000000007</v>
      </c>
    </row>
    <row r="125" spans="1:7" ht="18.75" x14ac:dyDescent="0.3">
      <c r="A125" s="277"/>
    </row>
    <row r="126" spans="1:7" ht="18" x14ac:dyDescent="0.25">
      <c r="G126" s="10"/>
    </row>
    <row r="128" spans="1:7" x14ac:dyDescent="0.2">
      <c r="G128" s="4"/>
    </row>
  </sheetData>
  <mergeCells count="5">
    <mergeCell ref="A7:G7"/>
    <mergeCell ref="D2:G2"/>
    <mergeCell ref="D3:G3"/>
    <mergeCell ref="D4:G4"/>
    <mergeCell ref="B5:G5"/>
  </mergeCells>
  <pageMargins left="0.39370078740157483" right="0" top="0.19685039370078741" bottom="0.19685039370078741" header="0.39370078740157483" footer="0.19685039370078741"/>
  <pageSetup scale="59" orientation="portrait" r:id="rId1"/>
  <headerFooter alignWithMargins="0"/>
  <rowBreaks count="4" manualBreakCount="4">
    <brk id="30" max="9" man="1"/>
    <brk id="52" max="9" man="1"/>
    <brk id="84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Прилож.1 Доходы 2015</vt:lpstr>
      <vt:lpstr>Ведом.структура 2015 Прилож 2</vt:lpstr>
      <vt:lpstr>Распр.по ассигн.Прилож №3 2015</vt:lpstr>
      <vt:lpstr>'Прилож.1 Доходы 2015'!OLE_LINK1</vt:lpstr>
      <vt:lpstr>'Ведом.структура 2015 Прилож 2'!Область_печати</vt:lpstr>
      <vt:lpstr>'Прилож.1 Доходы 2015'!Область_печати</vt:lpstr>
      <vt:lpstr>'Распр.по ассигн.Прилож №3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2014-12-02T10:00:42Z</dcterms:modified>
</cp:coreProperties>
</file>